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Volwassene" sheetId="1" r:id="rId4"/>
    <sheet state="visible" name="Kinderen" sheetId="2" r:id="rId5"/>
    <sheet state="visible" name="Scheidrechters" sheetId="3" r:id="rId6"/>
  </sheets>
  <definedNames>
    <definedName hidden="1" localSheetId="2" name="_xlnm._FilterDatabase">Scheidrechters!$A$1:$L$44</definedName>
  </definedNames>
  <calcPr/>
</workbook>
</file>

<file path=xl/sharedStrings.xml><?xml version="1.0" encoding="utf-8"?>
<sst xmlns="http://schemas.openxmlformats.org/spreadsheetml/2006/main" count="482" uniqueCount="84">
  <si>
    <t>Stratenkorfbal toernooi 2019</t>
  </si>
  <si>
    <t>Stand</t>
  </si>
  <si>
    <t>Gewonnen</t>
  </si>
  <si>
    <t>Gelijk</t>
  </si>
  <si>
    <t>Verloren</t>
  </si>
  <si>
    <t>Saldo</t>
  </si>
  <si>
    <t>Poule A</t>
  </si>
  <si>
    <t>V</t>
  </si>
  <si>
    <t>T</t>
  </si>
  <si>
    <t>P</t>
  </si>
  <si>
    <t>Poule B</t>
  </si>
  <si>
    <t>De Korrel</t>
  </si>
  <si>
    <t>Mijn Favoriete Team</t>
  </si>
  <si>
    <t>Het Borre(l)team</t>
  </si>
  <si>
    <t>Schimmelsteeg</t>
  </si>
  <si>
    <t>Speer</t>
  </si>
  <si>
    <t>De Middendorpjes</t>
  </si>
  <si>
    <t>Poule C</t>
  </si>
  <si>
    <t>Dat Mheen je niet</t>
  </si>
  <si>
    <t>Next Generation</t>
  </si>
  <si>
    <t>De Korreltjes</t>
  </si>
  <si>
    <t>Poule D</t>
  </si>
  <si>
    <t>Poule E</t>
  </si>
  <si>
    <t>Winnaar poule A</t>
  </si>
  <si>
    <t>Nummer 2 poule A</t>
  </si>
  <si>
    <t>Winnaar poule B</t>
  </si>
  <si>
    <t>Nummer 2 poule B</t>
  </si>
  <si>
    <t>Winnaar poule C</t>
  </si>
  <si>
    <t>Nummer 2 poule C</t>
  </si>
  <si>
    <t>Poule F</t>
  </si>
  <si>
    <t>Nummer 3 poule A</t>
  </si>
  <si>
    <t>Nummer 3 poule B</t>
  </si>
  <si>
    <t>Nummer 3 poule C</t>
  </si>
  <si>
    <t>Bij gelijk aantal punten:
1. het team met het beste doelsaldo wint;
2. het team met de meeste doelpunten voor wint;</t>
  </si>
  <si>
    <t>Tijd</t>
  </si>
  <si>
    <t>Veld 1</t>
  </si>
  <si>
    <t>Uitslag</t>
  </si>
  <si>
    <t>Punten</t>
  </si>
  <si>
    <t>Scheidsrechter</t>
  </si>
  <si>
    <t>-</t>
  </si>
  <si>
    <t>Eltjo</t>
  </si>
  <si>
    <t>Henk</t>
  </si>
  <si>
    <t>PAUZE</t>
  </si>
  <si>
    <t>Veld 2</t>
  </si>
  <si>
    <t>Eric</t>
  </si>
  <si>
    <t>Jaap</t>
  </si>
  <si>
    <t>Veld 3</t>
  </si>
  <si>
    <t>Ernst</t>
  </si>
  <si>
    <t>Arjan</t>
  </si>
  <si>
    <t>Kinderstratenkorfbal toernooi 2019</t>
  </si>
  <si>
    <t>Groep 2, 3 &amp; 4</t>
  </si>
  <si>
    <t>Groep 5 &amp; 6</t>
  </si>
  <si>
    <t>De Sierlijke Prinsessen</t>
  </si>
  <si>
    <t>De Sprookjesvriendinnen</t>
  </si>
  <si>
    <t>Roodkapje</t>
  </si>
  <si>
    <t>Beauties and the Beast</t>
  </si>
  <si>
    <t>De Miljonairs</t>
  </si>
  <si>
    <t>Ajax wordt kampioen</t>
  </si>
  <si>
    <t>Sprookjesboom</t>
  </si>
  <si>
    <t>De Koekemannetjes</t>
  </si>
  <si>
    <r>
      <rPr>
        <rFont val="Arial"/>
        <b/>
        <sz val="11.0"/>
        <u/>
      </rPr>
      <t>Bij gelijk aantal punten:</t>
    </r>
    <r>
      <rPr>
        <rFont val="Arial"/>
        <b/>
        <sz val="11.0"/>
      </rPr>
      <t xml:space="preserve">
1. het team met het beste doelsaldo wint;
2. het team met de meeste doelpunten voor wint;</t>
    </r>
  </si>
  <si>
    <t>Groep 7 &amp; 8</t>
  </si>
  <si>
    <t>De Terschuurse Transgenders</t>
  </si>
  <si>
    <t>Roodkapje Power</t>
  </si>
  <si>
    <t>Dwergen</t>
  </si>
  <si>
    <t>Veld 5</t>
  </si>
  <si>
    <t>Rink</t>
  </si>
  <si>
    <t>Hidde</t>
  </si>
  <si>
    <t>Martin</t>
  </si>
  <si>
    <t>Veld 6</t>
  </si>
  <si>
    <t>Jan-Willem</t>
  </si>
  <si>
    <t>Rosanne</t>
  </si>
  <si>
    <t>Julian</t>
  </si>
  <si>
    <t>Veld 7</t>
  </si>
  <si>
    <t>Ilse</t>
  </si>
  <si>
    <t>Veld 8</t>
  </si>
  <si>
    <t xml:space="preserve">Arjan </t>
  </si>
  <si>
    <t>Ronde 1</t>
  </si>
  <si>
    <t>Ronde 2</t>
  </si>
  <si>
    <t>Ronde 3</t>
  </si>
  <si>
    <t>Ronde 4</t>
  </si>
  <si>
    <t>Ronde 5</t>
  </si>
  <si>
    <t>Ronde 6</t>
  </si>
  <si>
    <t>Ronde 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</si>
</sst>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b/>
      <i/>
      <sz val="20.0"/>
      <color rgb="FFFFFFFF"/>
      <name val="Arial"/>
    </font>
    <font/>
    <font>
      <sz val="11.0"/>
      <name val="Arial"/>
    </font>
    <font>
      <b/>
      <sz val="11.0"/>
      <color rgb="FFFFFFFF"/>
      <name val="Arial"/>
    </font>
    <font>
      <b/>
      <sz val="11.0"/>
      <name val="Arial"/>
    </font>
    <font>
      <b/>
      <sz val="11.0"/>
      <color rgb="FF17365D"/>
      <name val="Arial"/>
    </font>
    <font>
      <sz val="10.0"/>
      <name val="Arial"/>
    </font>
    <font>
      <b/>
      <sz val="10.0"/>
      <name val="Arial"/>
    </font>
    <font>
      <b/>
      <i/>
      <sz val="11.0"/>
      <color rgb="FFFFFFFF"/>
      <name val="Arial"/>
    </font>
    <font>
      <b/>
      <i/>
      <sz val="11.0"/>
      <color rgb="FF0000FF"/>
      <name val="Arial"/>
    </font>
    <font>
      <sz val="11.0"/>
      <color rgb="FFFF0000"/>
      <name val="Arial"/>
    </font>
    <font>
      <sz val="14.0"/>
      <name val="Arial"/>
    </font>
    <font>
      <b/>
      <i/>
      <sz val="12.0"/>
      <color rgb="FFFFFFFF"/>
      <name val="Arial"/>
    </font>
    <font>
      <sz val="14.0"/>
      <color rgb="FF17365D"/>
      <name val="Arial"/>
    </font>
    <font>
      <b/>
      <i/>
      <sz val="11.0"/>
      <name val="Arial"/>
    </font>
    <font>
      <sz val="18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53734"/>
        <bgColor rgb="FF953734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17365D"/>
        <bgColor rgb="FF17365D"/>
      </patternFill>
    </fill>
  </fills>
  <borders count="31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right/>
      <top/>
    </border>
    <border>
      <top style="thin">
        <color rgb="FF000000"/>
      </top>
    </border>
    <border>
      <left/>
      <right/>
    </border>
    <border>
      <left/>
      <right/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right style="thin">
        <color rgb="FF000000"/>
      </right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left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2" fontId="4" numFmtId="0" xfId="0" applyAlignment="1" applyBorder="1" applyFont="1">
      <alignment horizontal="center" textRotation="90" vertical="center"/>
    </xf>
    <xf borderId="0" fillId="0" fontId="5" numFmtId="0" xfId="0" applyAlignment="1" applyFont="1">
      <alignment horizontal="center"/>
    </xf>
    <xf borderId="8" fillId="0" fontId="5" numFmtId="0" xfId="0" applyAlignment="1" applyBorder="1" applyFont="1">
      <alignment textRotation="90"/>
    </xf>
    <xf borderId="0" fillId="0" fontId="3" numFmtId="0" xfId="0" applyAlignment="1" applyFont="1">
      <alignment horizontal="center"/>
    </xf>
    <xf borderId="0" fillId="0" fontId="6" numFmtId="0" xfId="0" applyAlignment="1" applyFont="1">
      <alignment horizontal="center" textRotation="90"/>
    </xf>
    <xf borderId="0" fillId="0" fontId="5" numFmtId="49" xfId="0" applyAlignment="1" applyFont="1" applyNumberFormat="1">
      <alignment horizontal="center"/>
    </xf>
    <xf borderId="9" fillId="0" fontId="2" numFmtId="0" xfId="0" applyBorder="1" applyFont="1"/>
    <xf borderId="0" fillId="0" fontId="5" numFmtId="0" xfId="0" applyFont="1"/>
    <xf borderId="0" fillId="0" fontId="7" numFmtId="0" xfId="0" applyFont="1"/>
    <xf borderId="0" fillId="0" fontId="8" numFmtId="0" xfId="0" applyAlignment="1" applyFont="1">
      <alignment horizontal="center"/>
    </xf>
    <xf borderId="0" fillId="0" fontId="5" numFmtId="0" xfId="0" applyAlignment="1" applyFont="1">
      <alignment textRotation="90"/>
    </xf>
    <xf borderId="10" fillId="0" fontId="2" numFmtId="0" xfId="0" applyBorder="1" applyFont="1"/>
    <xf borderId="11" fillId="2" fontId="9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0" fillId="0" fontId="5" numFmtId="0" xfId="0" applyAlignment="1" applyFont="1">
      <alignment horizontal="center" vertical="center"/>
    </xf>
    <xf borderId="14" fillId="0" fontId="2" numFmtId="0" xfId="0" applyBorder="1" applyFont="1"/>
    <xf borderId="15" fillId="3" fontId="5" numFmtId="0" xfId="0" applyAlignment="1" applyBorder="1" applyFill="1" applyFont="1">
      <alignment horizontal="center"/>
    </xf>
    <xf borderId="16" fillId="0" fontId="3" numFmtId="0" xfId="0" applyAlignment="1" applyBorder="1" applyFont="1">
      <alignment horizontal="center"/>
    </xf>
    <xf borderId="17" fillId="0" fontId="2" numFmtId="0" xfId="0" applyBorder="1" applyFont="1"/>
    <xf borderId="15" fillId="0" fontId="3" numFmtId="0" xfId="0" applyAlignment="1" applyBorder="1" applyFont="1">
      <alignment horizontal="center"/>
    </xf>
    <xf borderId="15" fillId="0" fontId="10" numFmtId="0" xfId="0" applyAlignment="1" applyBorder="1" applyFont="1">
      <alignment horizontal="center"/>
    </xf>
    <xf borderId="15" fillId="0" fontId="11" numFmtId="0" xfId="0" applyAlignment="1" applyBorder="1" applyFont="1">
      <alignment horizontal="center"/>
    </xf>
    <xf borderId="15" fillId="0" fontId="7" numFmtId="0" xfId="0" applyBorder="1" applyFont="1"/>
    <xf borderId="18" fillId="0" fontId="2" numFmtId="0" xfId="0" applyBorder="1" applyFont="1"/>
    <xf borderId="19" fillId="2" fontId="4" numFmtId="0" xfId="0" applyAlignment="1" applyBorder="1" applyFont="1">
      <alignment textRotation="90" vertical="center"/>
    </xf>
    <xf borderId="0" fillId="0" fontId="4" numFmtId="0" xfId="0" applyAlignment="1" applyFont="1">
      <alignment horizontal="center" textRotation="90" vertical="center"/>
    </xf>
    <xf borderId="0" fillId="0" fontId="10" numFmtId="0" xfId="0" applyAlignment="1" applyFont="1">
      <alignment horizontal="center"/>
    </xf>
    <xf borderId="0" fillId="0" fontId="11" numFmtId="0" xfId="0" applyAlignment="1" applyFont="1">
      <alignment horizontal="center"/>
    </xf>
    <xf borderId="8" fillId="0" fontId="4" numFmtId="0" xfId="0" applyAlignment="1" applyBorder="1" applyFont="1">
      <alignment horizontal="center" textRotation="90" vertical="center"/>
    </xf>
    <xf borderId="16" fillId="0" fontId="12" numFmtId="0" xfId="0" applyAlignment="1" applyBorder="1" applyFont="1">
      <alignment horizontal="left" shrinkToFit="0" wrapText="1"/>
    </xf>
    <xf borderId="0" fillId="0" fontId="3" numFmtId="49" xfId="0" applyAlignment="1" applyFont="1" applyNumberFormat="1">
      <alignment horizontal="center"/>
    </xf>
    <xf borderId="11" fillId="2" fontId="13" numFmtId="0" xfId="0" applyAlignment="1" applyBorder="1" applyFont="1">
      <alignment horizontal="center" vertical="center"/>
    </xf>
    <xf borderId="20" fillId="2" fontId="13" numFmtId="0" xfId="0" applyAlignment="1" applyBorder="1" applyFont="1">
      <alignment horizontal="center" vertical="center"/>
    </xf>
    <xf borderId="21" fillId="0" fontId="2" numFmtId="0" xfId="0" applyBorder="1" applyFont="1"/>
    <xf borderId="22" fillId="0" fontId="2" numFmtId="0" xfId="0" applyBorder="1" applyFont="1"/>
    <xf borderId="0" fillId="0" fontId="14" numFmtId="0" xfId="0" applyAlignment="1" applyFont="1">
      <alignment horizontal="center"/>
    </xf>
    <xf borderId="19" fillId="2" fontId="13" numFmtId="0" xfId="0" applyAlignment="1" applyBorder="1" applyFont="1">
      <alignment horizontal="left" vertical="center"/>
    </xf>
    <xf borderId="0" fillId="0" fontId="3" numFmtId="20" xfId="0" applyAlignment="1" applyFont="1" applyNumberFormat="1">
      <alignment horizontal="center"/>
    </xf>
    <xf quotePrefix="1" borderId="0" fillId="0" fontId="5" numFmtId="0" xfId="0" applyAlignment="1" applyFont="1">
      <alignment horizontal="center"/>
    </xf>
    <xf borderId="23" fillId="0" fontId="3" numFmtId="20" xfId="0" applyBorder="1" applyFont="1" applyNumberFormat="1"/>
    <xf borderId="16" fillId="0" fontId="3" numFmtId="0" xfId="0" applyAlignment="1" applyBorder="1" applyFont="1">
      <alignment horizontal="right"/>
    </xf>
    <xf quotePrefix="1" borderId="15" fillId="0" fontId="5" numFmtId="0" xfId="0" applyAlignment="1" applyBorder="1" applyFont="1">
      <alignment horizontal="center"/>
    </xf>
    <xf borderId="16" fillId="0" fontId="3" numFmtId="0" xfId="0" applyAlignment="1" applyBorder="1" applyFont="1">
      <alignment horizontal="left"/>
    </xf>
    <xf borderId="15" fillId="4" fontId="3" numFmtId="0" xfId="0" applyAlignment="1" applyBorder="1" applyFill="1" applyFont="1">
      <alignment horizontal="left"/>
    </xf>
    <xf quotePrefix="1" borderId="16" fillId="0" fontId="5" numFmtId="0" xfId="0" applyAlignment="1" applyBorder="1" applyFont="1">
      <alignment horizontal="center"/>
    </xf>
    <xf borderId="15" fillId="5" fontId="3" numFmtId="0" xfId="0" applyAlignment="1" applyBorder="1" applyFill="1" applyFont="1">
      <alignment horizontal="left"/>
    </xf>
    <xf borderId="0" fillId="0" fontId="3" numFmtId="0" xfId="0" applyFont="1"/>
    <xf borderId="0" fillId="0" fontId="3" numFmtId="20" xfId="0" applyFont="1" applyNumberFormat="1"/>
    <xf borderId="0" fillId="0" fontId="3" numFmtId="49" xfId="0" applyFont="1" applyNumberFormat="1"/>
    <xf borderId="0" fillId="0" fontId="3" numFmtId="49" xfId="0" applyAlignment="1" applyFont="1" applyNumberFormat="1">
      <alignment horizontal="left"/>
    </xf>
    <xf borderId="0" fillId="0" fontId="3" numFmtId="20" xfId="0" applyAlignment="1" applyFont="1" applyNumberFormat="1">
      <alignment horizontal="left"/>
    </xf>
    <xf borderId="19" fillId="2" fontId="1" numFmtId="0" xfId="0" applyAlignment="1" applyBorder="1" applyFont="1">
      <alignment horizontal="center" vertical="center"/>
    </xf>
    <xf borderId="19" fillId="6" fontId="1" numFmtId="0" xfId="0" applyAlignment="1" applyBorder="1" applyFill="1" applyFont="1">
      <alignment horizontal="center" vertical="center"/>
    </xf>
    <xf borderId="16" fillId="4" fontId="3" numFmtId="0" xfId="0" applyAlignment="1" applyBorder="1" applyFont="1">
      <alignment horizontal="center"/>
    </xf>
    <xf borderId="15" fillId="0" fontId="10" numFmtId="1" xfId="0" applyAlignment="1" applyBorder="1" applyFont="1" applyNumberFormat="1">
      <alignment horizontal="center"/>
    </xf>
    <xf borderId="16" fillId="3" fontId="15" numFmtId="0" xfId="0" applyAlignment="1" applyBorder="1" applyFont="1">
      <alignment horizontal="center"/>
    </xf>
    <xf borderId="24" fillId="0" fontId="2" numFmtId="0" xfId="0" applyBorder="1" applyFont="1"/>
    <xf borderId="16" fillId="3" fontId="5" numFmtId="0" xfId="0" applyAlignment="1" applyBorder="1" applyFont="1">
      <alignment horizontal="center"/>
    </xf>
    <xf borderId="0" fillId="0" fontId="5" numFmtId="0" xfId="0" applyAlignment="1" applyFont="1">
      <alignment horizontal="left" shrinkToFit="0" vertical="top" wrapText="1"/>
    </xf>
    <xf borderId="0" fillId="0" fontId="3" numFmtId="0" xfId="0" applyAlignment="1" applyFont="1">
      <alignment shrinkToFit="0" vertical="top" wrapText="1"/>
    </xf>
    <xf borderId="16" fillId="0" fontId="3" numFmtId="0" xfId="0" applyBorder="1" applyFont="1"/>
    <xf borderId="19" fillId="2" fontId="13" numFmtId="0" xfId="0" applyAlignment="1" applyBorder="1" applyFont="1">
      <alignment vertical="center"/>
    </xf>
    <xf borderId="0" fillId="0" fontId="16" numFmtId="0" xfId="0" applyAlignment="1" applyFont="1">
      <alignment shrinkToFit="0" vertical="top" wrapText="1"/>
    </xf>
    <xf borderId="16" fillId="4" fontId="3" numFmtId="0" xfId="0" applyAlignment="1" applyBorder="1" applyFont="1">
      <alignment horizontal="left"/>
    </xf>
    <xf quotePrefix="1" borderId="17" fillId="0" fontId="3" numFmtId="0" xfId="0" applyAlignment="1" applyBorder="1" applyFont="1">
      <alignment horizontal="center"/>
    </xf>
    <xf borderId="15" fillId="0" fontId="3" numFmtId="49" xfId="0" applyAlignment="1" applyBorder="1" applyFont="1" applyNumberFormat="1">
      <alignment horizontal="center"/>
    </xf>
    <xf borderId="15" fillId="0" fontId="3" numFmtId="0" xfId="0" applyBorder="1" applyFont="1"/>
    <xf quotePrefix="1" borderId="15" fillId="0" fontId="3" numFmtId="0" xfId="0" applyAlignment="1" applyBorder="1" applyFont="1">
      <alignment horizontal="center"/>
    </xf>
    <xf borderId="17" fillId="0" fontId="3" numFmtId="0" xfId="0" applyAlignment="1" applyBorder="1" applyFont="1">
      <alignment horizontal="left"/>
    </xf>
    <xf borderId="15" fillId="0" fontId="3" numFmtId="0" xfId="0" applyAlignment="1" applyBorder="1" applyFont="1">
      <alignment horizontal="left"/>
    </xf>
    <xf borderId="0" fillId="0" fontId="7" numFmtId="0" xfId="0" applyAlignment="1" applyFont="1">
      <alignment horizontal="center"/>
    </xf>
    <xf borderId="0" fillId="0" fontId="7" numFmtId="0" xfId="0" applyAlignment="1" applyFont="1">
      <alignment horizontal="right"/>
    </xf>
    <xf borderId="0" fillId="0" fontId="8" numFmtId="0" xfId="0" applyFont="1"/>
    <xf borderId="15" fillId="0" fontId="7" numFmtId="0" xfId="0" applyAlignment="1" applyBorder="1" applyFont="1">
      <alignment horizontal="center" vertical="center"/>
    </xf>
    <xf borderId="16" fillId="0" fontId="3" numFmtId="20" xfId="0" applyAlignment="1" applyBorder="1" applyFont="1" applyNumberFormat="1">
      <alignment vertical="center"/>
    </xf>
    <xf quotePrefix="1" borderId="17" fillId="0" fontId="5" numFmtId="0" xfId="0" applyAlignment="1" applyBorder="1" applyFont="1">
      <alignment horizontal="center" vertical="center"/>
    </xf>
    <xf borderId="18" fillId="0" fontId="3" numFmtId="20" xfId="0" applyAlignment="1" applyBorder="1" applyFont="1" applyNumberFormat="1">
      <alignment vertical="center"/>
    </xf>
    <xf borderId="16" fillId="0" fontId="7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right" vertical="center"/>
    </xf>
    <xf quotePrefix="1" borderId="26" fillId="0" fontId="5" numFmtId="0" xfId="0" applyAlignment="1" applyBorder="1" applyFont="1">
      <alignment horizontal="center" vertical="center"/>
    </xf>
    <xf borderId="27" fillId="0" fontId="7" numFmtId="0" xfId="0" applyAlignment="1" applyBorder="1" applyFont="1">
      <alignment vertical="center"/>
    </xf>
    <xf borderId="23" fillId="0" fontId="7" numFmtId="0" xfId="0" applyAlignment="1" applyBorder="1" applyFont="1">
      <alignment horizontal="center" vertical="center"/>
    </xf>
    <xf borderId="28" fillId="0" fontId="7" numFmtId="0" xfId="0" applyAlignment="1" applyBorder="1" applyFont="1">
      <alignment vertical="center"/>
    </xf>
    <xf borderId="0" fillId="0" fontId="7" numFmtId="0" xfId="0" applyAlignment="1" applyFont="1">
      <alignment vertical="center"/>
    </xf>
    <xf borderId="25" fillId="0" fontId="7" numFmtId="0" xfId="0" applyAlignment="1" applyBorder="1" applyFont="1">
      <alignment horizontal="center" vertical="center"/>
    </xf>
    <xf borderId="26" fillId="0" fontId="2" numFmtId="0" xfId="0" applyBorder="1" applyFont="1"/>
    <xf borderId="27" fillId="0" fontId="2" numFmtId="0" xfId="0" applyBorder="1" applyFont="1"/>
    <xf borderId="29" fillId="5" fontId="7" numFmtId="0" xfId="0" applyAlignment="1" applyBorder="1" applyFont="1">
      <alignment horizontal="center" vertical="center"/>
    </xf>
    <xf borderId="26" fillId="0" fontId="5" numFmtId="0" xfId="0" applyAlignment="1" applyBorder="1" applyFont="1">
      <alignment horizontal="center" vertical="center"/>
    </xf>
    <xf borderId="30" fillId="0" fontId="7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77</xdr:row>
      <xdr:rowOff>85725</xdr:rowOff>
    </xdr:from>
    <xdr:ext cx="1676400" cy="1933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24</xdr:col>
      <xdr:colOff>0</xdr:colOff>
      <xdr:row>49</xdr:row>
      <xdr:rowOff>66675</xdr:rowOff>
    </xdr:from>
    <xdr:ext cx="1352550" cy="1343025"/>
    <xdr:pic>
      <xdr:nvPicPr>
        <xdr:cNvPr id="0" name="image2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Kantoorthema">
  <a:themeElements>
    <a:clrScheme name="Kantoor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3.25"/>
    <col customWidth="1" min="7" max="7" width="3.88"/>
    <col customWidth="1" min="8" max="8" width="14.13"/>
    <col customWidth="1" min="9" max="9" width="3.25"/>
    <col customWidth="1" min="10" max="10" width="3.13"/>
    <col customWidth="1" min="11" max="13" width="3.25"/>
    <col customWidth="1" min="14" max="14" width="3.13"/>
    <col customWidth="1" min="15" max="15" width="3.75"/>
    <col customWidth="1" min="16" max="18" width="3.13"/>
    <col customWidth="1" min="19" max="19" width="4.75"/>
    <col customWidth="1" min="20" max="20" width="13.75"/>
    <col customWidth="1" min="21" max="21" width="4.63"/>
    <col customWidth="1" min="22" max="29" width="3.25"/>
    <col customWidth="1" min="30" max="30" width="5.88"/>
    <col customWidth="1" hidden="1" min="31" max="32" width="3.25"/>
    <col customWidth="1" hidden="1" min="33" max="33" width="2.88"/>
    <col customWidth="1" hidden="1" min="34" max="34" width="3.0"/>
    <col customWidth="1" hidden="1" min="35" max="35" width="3.75"/>
    <col customWidth="1" hidden="1" min="36" max="36" width="3.13"/>
    <col customWidth="1" hidden="1" min="37" max="37" width="5.38"/>
    <col customWidth="1" hidden="1" min="38" max="41" width="7.63"/>
    <col customWidth="1" hidden="1" min="42" max="42" width="7.38"/>
    <col customWidth="1" hidden="1" min="43" max="43" width="9.0"/>
    <col customWidth="1" hidden="1" min="44" max="44" width="9.75"/>
    <col customWidth="1" hidden="1" min="45" max="45" width="6.75"/>
    <col customWidth="1" min="46" max="46" width="21.75"/>
    <col customWidth="1" min="47" max="47" width="5.63"/>
    <col customWidth="1" min="48" max="48" width="9.5"/>
    <col customWidth="1" min="49" max="49" width="11.25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 t="str">
        <f>COUNTA(V36:X42,V45:X51)</f>
        <v>14</v>
      </c>
      <c r="AF1" s="4" t="str">
        <f>COUNTA(V54:X60,#REF!)</f>
        <v>8</v>
      </c>
      <c r="AG1" s="4"/>
      <c r="AH1" s="4"/>
      <c r="AI1" s="4"/>
      <c r="AJ1" s="4"/>
      <c r="AK1" s="4"/>
      <c r="AL1" s="4"/>
      <c r="AM1" s="4"/>
      <c r="AN1" s="4"/>
      <c r="AO1" s="4"/>
      <c r="AP1" s="4" t="str">
        <f t="shared" ref="AP1:AP3" si="1">VALUE(A6)</f>
        <v>1</v>
      </c>
      <c r="AQ1" s="4" t="str">
        <f t="shared" ref="AQ1:AQ3" si="2">B6</f>
        <v>De Korrel</v>
      </c>
      <c r="AR1" s="4" t="str">
        <f t="shared" ref="AR1:AR3" si="3">VALUE(P6)</f>
        <v>1</v>
      </c>
      <c r="AS1" s="4" t="str">
        <f t="shared" ref="AS1:AS3" si="4">Q6</f>
        <v>Mijn Favoriete Team</v>
      </c>
      <c r="AT1" s="4"/>
      <c r="AU1" s="4"/>
      <c r="AV1" s="4"/>
      <c r="AW1" s="4"/>
    </row>
    <row r="2" ht="27.0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 t="str">
        <f t="shared" si="1"/>
        <v>1</v>
      </c>
      <c r="AQ2" s="4" t="str">
        <f t="shared" si="2"/>
        <v>Het Borre(l)team</v>
      </c>
      <c r="AR2" s="4" t="str">
        <f t="shared" si="3"/>
        <v>1</v>
      </c>
      <c r="AS2" s="4" t="str">
        <f t="shared" si="4"/>
        <v>Schimmelsteeg</v>
      </c>
      <c r="AT2" s="4"/>
      <c r="AU2" s="4"/>
      <c r="AV2" s="4"/>
      <c r="AW2" s="4"/>
    </row>
    <row r="3" ht="21.0" customHeight="1">
      <c r="A3" s="8" t="s">
        <v>1</v>
      </c>
      <c r="B3" s="4"/>
      <c r="C3" s="4"/>
      <c r="D3" s="4"/>
      <c r="E3" s="4"/>
      <c r="F3" s="4"/>
      <c r="G3" s="9"/>
      <c r="H3" s="9"/>
      <c r="I3" s="9"/>
      <c r="J3" s="10"/>
      <c r="K3" s="11"/>
      <c r="L3" s="12" t="s">
        <v>2</v>
      </c>
      <c r="M3" s="12" t="s">
        <v>3</v>
      </c>
      <c r="N3" s="12" t="s">
        <v>4</v>
      </c>
      <c r="O3" s="12" t="s">
        <v>5</v>
      </c>
      <c r="P3" s="8" t="s">
        <v>1</v>
      </c>
      <c r="Q3" s="4"/>
      <c r="R3" s="4"/>
      <c r="S3" s="4"/>
      <c r="T3" s="4"/>
      <c r="U3" s="4"/>
      <c r="V3" s="13"/>
      <c r="W3" s="13"/>
      <c r="X3" s="9"/>
      <c r="Y3" s="10"/>
      <c r="Z3" s="4"/>
      <c r="AA3" s="12" t="s">
        <v>2</v>
      </c>
      <c r="AB3" s="12" t="s">
        <v>3</v>
      </c>
      <c r="AC3" s="12" t="s">
        <v>4</v>
      </c>
      <c r="AD3" s="12" t="s">
        <v>5</v>
      </c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 t="str">
        <f t="shared" si="1"/>
        <v>1</v>
      </c>
      <c r="AQ3" s="4" t="str">
        <f t="shared" si="2"/>
        <v>Speer</v>
      </c>
      <c r="AR3" s="4" t="str">
        <f t="shared" si="3"/>
        <v>1</v>
      </c>
      <c r="AS3" s="4" t="str">
        <f t="shared" si="4"/>
        <v>De Middendorpjes</v>
      </c>
      <c r="AT3" s="4"/>
      <c r="AU3" s="4"/>
      <c r="AV3" s="4"/>
      <c r="AW3" s="4"/>
    </row>
    <row r="4" ht="20.25" customHeight="1">
      <c r="A4" s="14"/>
      <c r="B4" s="4"/>
      <c r="C4" s="4"/>
      <c r="D4" s="15"/>
      <c r="E4" s="16"/>
      <c r="F4" s="16"/>
      <c r="G4" s="17"/>
      <c r="H4" s="17"/>
      <c r="I4" s="17"/>
      <c r="J4" s="18"/>
      <c r="K4" s="9"/>
      <c r="P4" s="14"/>
      <c r="Q4" s="4"/>
      <c r="R4" s="4"/>
      <c r="S4" s="4"/>
      <c r="T4" s="4"/>
      <c r="U4" s="15"/>
      <c r="V4" s="9"/>
      <c r="W4" s="9"/>
      <c r="X4" s="9"/>
      <c r="Y4" s="18"/>
      <c r="Z4" s="15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 t="str">
        <f t="shared" ref="AP4:AP5" si="5">VALUE(#REF!)</f>
        <v>#REF!</v>
      </c>
      <c r="AQ4" s="4" t="str">
        <f t="shared" ref="AQ4:AQ5" si="6">#REF!</f>
        <v>#REF!</v>
      </c>
      <c r="AR4" s="4" t="str">
        <f t="shared" ref="AR4:AR5" si="7">VALUE(#REF!)</f>
        <v>#REF!</v>
      </c>
      <c r="AS4" s="4" t="str">
        <f t="shared" ref="AS4:AS5" si="8">#REF!</f>
        <v>#REF!</v>
      </c>
      <c r="AT4" s="4"/>
      <c r="AU4" s="4"/>
      <c r="AV4" s="4"/>
      <c r="AW4" s="4"/>
    </row>
    <row r="5" ht="21.75" customHeight="1">
      <c r="A5" s="19"/>
      <c r="B5" s="20" t="s">
        <v>6</v>
      </c>
      <c r="C5" s="21"/>
      <c r="D5" s="21"/>
      <c r="E5" s="21"/>
      <c r="F5" s="21"/>
      <c r="G5" s="21"/>
      <c r="H5" s="22"/>
      <c r="I5" s="23" t="s">
        <v>7</v>
      </c>
      <c r="J5" s="23" t="s">
        <v>8</v>
      </c>
      <c r="K5" s="23" t="s">
        <v>9</v>
      </c>
      <c r="L5" s="24"/>
      <c r="M5" s="24"/>
      <c r="N5" s="24"/>
      <c r="O5" s="24"/>
      <c r="P5" s="19"/>
      <c r="Q5" s="20" t="s">
        <v>10</v>
      </c>
      <c r="R5" s="21"/>
      <c r="S5" s="21"/>
      <c r="T5" s="21"/>
      <c r="U5" s="21"/>
      <c r="V5" s="21"/>
      <c r="W5" s="22"/>
      <c r="X5" s="23" t="s">
        <v>7</v>
      </c>
      <c r="Y5" s="23" t="s">
        <v>8</v>
      </c>
      <c r="Z5" s="23" t="s">
        <v>9</v>
      </c>
      <c r="AA5" s="24"/>
      <c r="AB5" s="24"/>
      <c r="AC5" s="24"/>
      <c r="AD5" s="2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 t="str">
        <f t="shared" si="5"/>
        <v>#REF!</v>
      </c>
      <c r="AQ5" s="4" t="str">
        <f t="shared" si="6"/>
        <v>#REF!</v>
      </c>
      <c r="AR5" s="4" t="str">
        <f t="shared" si="7"/>
        <v>#REF!</v>
      </c>
      <c r="AS5" s="4" t="str">
        <f t="shared" si="8"/>
        <v>#REF!</v>
      </c>
      <c r="AT5" s="4"/>
      <c r="AU5" s="4"/>
      <c r="AV5" s="4"/>
      <c r="AW5" s="4"/>
    </row>
    <row r="6" ht="18.0" customHeight="1">
      <c r="A6" s="25" t="str">
        <f t="shared" ref="A6:A8" si="10">RANK(K6,$K$6:$K$8,0)</f>
        <v>1</v>
      </c>
      <c r="B6" s="26" t="s">
        <v>11</v>
      </c>
      <c r="C6" s="27"/>
      <c r="D6" s="27"/>
      <c r="E6" s="27"/>
      <c r="F6" s="27"/>
      <c r="G6" s="27"/>
      <c r="H6" s="27"/>
      <c r="I6" s="28" t="str">
        <f t="shared" ref="I6:I8" si="11">SUMIF($H$36:$M$51,B6,$V$36:$V$51)+SUMIF($O$36:$T$51,B6,$X$36:$X$51)</f>
        <v>0</v>
      </c>
      <c r="J6" s="28" t="str">
        <f t="shared" ref="J6:J8" si="12">SUMIF($H$36:$M$51,B6,$X$36:$X$51)+SUMIF($O$36:$T$51,B6,$V$36:$V$51)</f>
        <v>0</v>
      </c>
      <c r="K6" s="29" t="str">
        <f t="shared" ref="K6:K8" si="13">(L6*2)+M6+(I6*0.001)-(J6*0.001)</f>
        <v>0</v>
      </c>
      <c r="L6" s="30" t="str">
        <f t="shared" ref="L6:L8" si="14">SUMPRODUCT(($H$36:$M$60=B6)*($Z$36:$Z$60=2))+SUMPRODUCT(($O$36:$T$60=B6)*($AB$36:$AB$60=2))</f>
        <v>0</v>
      </c>
      <c r="M6" s="30" t="str">
        <f t="shared" ref="M6:M8" si="15">SUMPRODUCT(($H$36:$M$51=B6)*($Z$36:$Z$51=1))+SUMPRODUCT(($O$36:$T$51=B6)*($AB$36:$AB$51=1))</f>
        <v>0</v>
      </c>
      <c r="N6" s="30" t="str">
        <f t="shared" ref="N6:N8" si="16">SUMPRODUCT(($H$36:$M$51=B6)*($Z$36:$Z$51=0))+SUMPRODUCT(($O$36:$T$51=B6)*($AB$36:$AB$51=0))</f>
        <v>0</v>
      </c>
      <c r="O6" s="31" t="str">
        <f t="shared" ref="O6:O8" si="17">I6-J6</f>
        <v>0</v>
      </c>
      <c r="P6" s="25" t="str">
        <f t="shared" ref="P6:P8" si="18">RANK(Z6,$Z$6:$Z$8,0)</f>
        <v>1</v>
      </c>
      <c r="Q6" s="26" t="s">
        <v>12</v>
      </c>
      <c r="R6" s="27"/>
      <c r="S6" s="27"/>
      <c r="T6" s="27"/>
      <c r="U6" s="27"/>
      <c r="V6" s="27"/>
      <c r="W6" s="32"/>
      <c r="X6" s="28" t="str">
        <f t="shared" ref="X6:Y6" si="9">SUMIF($H$36:$M$60,Q6,$V$36:$V$60)+SUMIF($O$36:$T$60,Q6,$X$36:$X$60)</f>
        <v>0</v>
      </c>
      <c r="Y6" s="28" t="str">
        <f t="shared" si="9"/>
        <v>0</v>
      </c>
      <c r="Z6" s="29" t="str">
        <f t="shared" ref="Z6:Z8" si="20">(AA6*2)+AB6+(X6*0.001)-(Y6*0.001)</f>
        <v>0</v>
      </c>
      <c r="AA6" s="30" t="str">
        <f t="shared" ref="AA6:AA8" si="21">SUMPRODUCT(($H$36:$M$60=Q6)*($Z$36:$Z$60=2))+SUMPRODUCT(($O$36:$T$60=Q6)*($AB$36:$AB$60=2))</f>
        <v>0</v>
      </c>
      <c r="AB6" s="30" t="str">
        <f t="shared" ref="AB6:AB8" si="22">SUMPRODUCT(($H$36:$M$60=Q6)*($Z$36:$Z$60=1))+SUMPRODUCT(($O$36:$T$60=Q6)*($AB$36:$AB$60=1))</f>
        <v>0</v>
      </c>
      <c r="AC6" s="30" t="str">
        <f t="shared" ref="AC6:AC8" si="23">SUMPRODUCT(($H$36:$M$60=Q6)*($Z$36:$Z$60=0))+SUMPRODUCT(($O$36:$T$60=Q6)*($AB$36:$AB$60=0))</f>
        <v>0</v>
      </c>
      <c r="AD6" s="31" t="str">
        <f t="shared" ref="AD6:AD8" si="24">X6-Y6</f>
        <v>0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ht="18.0" customHeight="1">
      <c r="A7" s="25" t="str">
        <f t="shared" si="10"/>
        <v>1</v>
      </c>
      <c r="B7" s="26" t="s">
        <v>13</v>
      </c>
      <c r="C7" s="27"/>
      <c r="D7" s="27"/>
      <c r="E7" s="27"/>
      <c r="F7" s="27"/>
      <c r="G7" s="27"/>
      <c r="H7" s="32"/>
      <c r="I7" s="28" t="str">
        <f t="shared" si="11"/>
        <v>0</v>
      </c>
      <c r="J7" s="28" t="str">
        <f t="shared" si="12"/>
        <v>0</v>
      </c>
      <c r="K7" s="29" t="str">
        <f t="shared" si="13"/>
        <v>0</v>
      </c>
      <c r="L7" s="30" t="str">
        <f t="shared" si="14"/>
        <v>0</v>
      </c>
      <c r="M7" s="30" t="str">
        <f t="shared" si="15"/>
        <v>0</v>
      </c>
      <c r="N7" s="30" t="str">
        <f t="shared" si="16"/>
        <v>0</v>
      </c>
      <c r="O7" s="31" t="str">
        <f t="shared" si="17"/>
        <v>0</v>
      </c>
      <c r="P7" s="25" t="str">
        <f t="shared" si="18"/>
        <v>1</v>
      </c>
      <c r="Q7" s="26" t="s">
        <v>14</v>
      </c>
      <c r="R7" s="27"/>
      <c r="S7" s="27"/>
      <c r="T7" s="27"/>
      <c r="U7" s="27"/>
      <c r="V7" s="27"/>
      <c r="W7" s="32"/>
      <c r="X7" s="28" t="str">
        <f t="shared" ref="X7:Y7" si="19">SUMIF($H$36:$M$60,Q7,$V$36:$V$60)+SUMIF($O$36:$T$60,Q7,$X$36:$X$60)</f>
        <v>0</v>
      </c>
      <c r="Y7" s="28" t="str">
        <f t="shared" si="19"/>
        <v>0</v>
      </c>
      <c r="Z7" s="29" t="str">
        <f t="shared" si="20"/>
        <v>0</v>
      </c>
      <c r="AA7" s="30" t="str">
        <f t="shared" si="21"/>
        <v>0</v>
      </c>
      <c r="AB7" s="30" t="str">
        <f t="shared" si="22"/>
        <v>0</v>
      </c>
      <c r="AC7" s="30" t="str">
        <f t="shared" si="23"/>
        <v>0</v>
      </c>
      <c r="AD7" s="31" t="str">
        <f t="shared" si="24"/>
        <v>0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ht="18.0" customHeight="1">
      <c r="A8" s="25" t="str">
        <f t="shared" si="10"/>
        <v>1</v>
      </c>
      <c r="B8" s="26" t="s">
        <v>15</v>
      </c>
      <c r="C8" s="27"/>
      <c r="D8" s="27"/>
      <c r="E8" s="27"/>
      <c r="F8" s="27"/>
      <c r="G8" s="27"/>
      <c r="H8" s="32"/>
      <c r="I8" s="28" t="str">
        <f t="shared" si="11"/>
        <v>0</v>
      </c>
      <c r="J8" s="28" t="str">
        <f t="shared" si="12"/>
        <v>0</v>
      </c>
      <c r="K8" s="29" t="str">
        <f t="shared" si="13"/>
        <v>0</v>
      </c>
      <c r="L8" s="30" t="str">
        <f t="shared" si="14"/>
        <v>0</v>
      </c>
      <c r="M8" s="30" t="str">
        <f t="shared" si="15"/>
        <v>0</v>
      </c>
      <c r="N8" s="30" t="str">
        <f t="shared" si="16"/>
        <v>0</v>
      </c>
      <c r="O8" s="31" t="str">
        <f t="shared" si="17"/>
        <v>0</v>
      </c>
      <c r="P8" s="25" t="str">
        <f t="shared" si="18"/>
        <v>1</v>
      </c>
      <c r="Q8" s="26" t="s">
        <v>16</v>
      </c>
      <c r="R8" s="27"/>
      <c r="S8" s="27"/>
      <c r="T8" s="27"/>
      <c r="U8" s="27"/>
      <c r="V8" s="27"/>
      <c r="W8" s="32"/>
      <c r="X8" s="28" t="str">
        <f t="shared" ref="X8:Y8" si="25">SUMIF($H$36:$M$60,Q8,$V$36:$V$60)+SUMIF($O$36:$T$60,Q8,$X$36:$X$60)</f>
        <v>0</v>
      </c>
      <c r="Y8" s="28" t="str">
        <f t="shared" si="25"/>
        <v>0</v>
      </c>
      <c r="Z8" s="29" t="str">
        <f t="shared" si="20"/>
        <v>0</v>
      </c>
      <c r="AA8" s="30" t="str">
        <f t="shared" si="21"/>
        <v>0</v>
      </c>
      <c r="AB8" s="30" t="str">
        <f t="shared" si="22"/>
        <v>0</v>
      </c>
      <c r="AC8" s="30" t="str">
        <f t="shared" si="23"/>
        <v>0</v>
      </c>
      <c r="AD8" s="31" t="str">
        <f t="shared" si="24"/>
        <v>0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ht="14.2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ht="21.75" customHeight="1">
      <c r="A10" s="8" t="s">
        <v>1</v>
      </c>
      <c r="B10" s="4"/>
      <c r="C10" s="4"/>
      <c r="D10" s="4"/>
      <c r="E10" s="4"/>
      <c r="F10" s="4"/>
      <c r="G10" s="13"/>
      <c r="H10" s="13"/>
      <c r="I10" s="9"/>
      <c r="J10" s="18"/>
      <c r="K10" s="4"/>
      <c r="L10" s="12" t="s">
        <v>2</v>
      </c>
      <c r="M10" s="12" t="s">
        <v>3</v>
      </c>
      <c r="N10" s="12" t="s">
        <v>4</v>
      </c>
      <c r="O10" s="12" t="s">
        <v>5</v>
      </c>
      <c r="P10" s="9"/>
      <c r="Q10" s="11"/>
      <c r="R10" s="11"/>
      <c r="S10" s="11"/>
      <c r="T10" s="11"/>
      <c r="U10" s="11"/>
      <c r="V10" s="11"/>
      <c r="W10" s="11"/>
      <c r="X10" s="11"/>
      <c r="Y10" s="11"/>
      <c r="Z10" s="35"/>
      <c r="AA10" s="36"/>
      <c r="AB10" s="36"/>
      <c r="AC10" s="36"/>
      <c r="AD10" s="16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ht="21.75" customHeight="1">
      <c r="A11" s="14"/>
      <c r="B11" s="4"/>
      <c r="C11" s="4"/>
      <c r="D11" s="4"/>
      <c r="E11" s="4"/>
      <c r="F11" s="15"/>
      <c r="G11" s="9"/>
      <c r="H11" s="9"/>
      <c r="I11" s="9"/>
      <c r="J11" s="18"/>
      <c r="K11" s="15"/>
      <c r="P11" s="9"/>
      <c r="Q11" s="11"/>
      <c r="R11" s="11"/>
      <c r="S11" s="11"/>
      <c r="T11" s="11"/>
      <c r="U11" s="11"/>
      <c r="V11" s="11"/>
      <c r="W11" s="11"/>
      <c r="X11" s="11"/>
      <c r="Y11" s="11"/>
      <c r="Z11" s="35"/>
      <c r="AA11" s="36"/>
      <c r="AB11" s="36"/>
      <c r="AC11" s="36"/>
      <c r="AD11" s="1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ht="21.75" customHeight="1">
      <c r="A12" s="19"/>
      <c r="B12" s="20" t="s">
        <v>17</v>
      </c>
      <c r="C12" s="21"/>
      <c r="D12" s="21"/>
      <c r="E12" s="21"/>
      <c r="F12" s="21"/>
      <c r="G12" s="21"/>
      <c r="H12" s="22"/>
      <c r="I12" s="23" t="s">
        <v>7</v>
      </c>
      <c r="J12" s="23" t="s">
        <v>8</v>
      </c>
      <c r="K12" s="23" t="s">
        <v>9</v>
      </c>
      <c r="L12" s="24"/>
      <c r="M12" s="24"/>
      <c r="N12" s="24"/>
      <c r="O12" s="24"/>
      <c r="P12" s="9"/>
      <c r="Q12" s="11"/>
      <c r="R12" s="11"/>
      <c r="S12" s="11"/>
      <c r="T12" s="11"/>
      <c r="U12" s="11"/>
      <c r="V12" s="11"/>
      <c r="W12" s="11"/>
      <c r="X12" s="11"/>
      <c r="Y12" s="11"/>
      <c r="Z12" s="35"/>
      <c r="AA12" s="36"/>
      <c r="AB12" s="36"/>
      <c r="AC12" s="36"/>
      <c r="AD12" s="16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ht="18.0" customHeight="1">
      <c r="A13" s="25" t="str">
        <f t="shared" ref="A13:A15" si="27">RANK(K13,$Z$6:$Z$8,0)</f>
        <v>1</v>
      </c>
      <c r="B13" s="26" t="s">
        <v>18</v>
      </c>
      <c r="C13" s="27"/>
      <c r="D13" s="27"/>
      <c r="E13" s="27"/>
      <c r="F13" s="27"/>
      <c r="G13" s="27"/>
      <c r="H13" s="32"/>
      <c r="I13" s="28" t="str">
        <f t="shared" ref="I13:J13" si="26">SUMIF($H$36:$M$60,B13,$V$36:$V$60)+SUMIF($O$36:$T$60,B13,$X$36:$X$60)</f>
        <v>0</v>
      </c>
      <c r="J13" s="28" t="str">
        <f t="shared" si="26"/>
        <v>0</v>
      </c>
      <c r="K13" s="29" t="str">
        <f t="shared" ref="K13:K15" si="29">(L13*2)+M13+(I13*0.001)-(J13*0.001)</f>
        <v>0</v>
      </c>
      <c r="L13" s="30" t="str">
        <f t="shared" ref="L13:L15" si="30">SUMPRODUCT(($H$36:$M$60=B13)*($Z$36:$Z$60=2))+SUMPRODUCT(($O$36:$T$60=B13)*($AB$36:$AB$60=2))</f>
        <v>0</v>
      </c>
      <c r="M13" s="30" t="str">
        <f t="shared" ref="M13:M15" si="31">SUMPRODUCT(($H$36:$M$60=B13)*($Z$36:$Z$60=1))+SUMPRODUCT(($O$36:$T$60=B13)*($AB$36:$AB$60=1))</f>
        <v>0</v>
      </c>
      <c r="N13" s="30" t="str">
        <f t="shared" ref="N13:N15" si="32">SUMPRODUCT(($H$36:$M$60=B13)*($Z$36:$Z$60=0))+SUMPRODUCT(($O$36:$T$60=B13)*($AB$36:$AB$60=0))</f>
        <v>0</v>
      </c>
      <c r="O13" s="31" t="str">
        <f t="shared" ref="O13:O15" si="33">I13-J13</f>
        <v>0</v>
      </c>
      <c r="P13" s="9"/>
      <c r="Q13" s="11"/>
      <c r="R13" s="11"/>
      <c r="S13" s="11"/>
      <c r="T13" s="11"/>
      <c r="U13" s="11"/>
      <c r="V13" s="11"/>
      <c r="W13" s="11"/>
      <c r="X13" s="11"/>
      <c r="Y13" s="11"/>
      <c r="Z13" s="35"/>
      <c r="AA13" s="36"/>
      <c r="AB13" s="36"/>
      <c r="AC13" s="36"/>
      <c r="AD13" s="1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ht="18.0" customHeight="1">
      <c r="A14" s="25" t="str">
        <f t="shared" si="27"/>
        <v>1</v>
      </c>
      <c r="B14" s="26" t="s">
        <v>19</v>
      </c>
      <c r="C14" s="27"/>
      <c r="D14" s="27"/>
      <c r="E14" s="27"/>
      <c r="F14" s="27"/>
      <c r="G14" s="27"/>
      <c r="H14" s="32"/>
      <c r="I14" s="28" t="str">
        <f t="shared" ref="I14:J14" si="28">SUMIF($H$36:$M$60,B14,$V$36:$V$60)+SUMIF($O$36:$T$60,B14,$X$36:$X$60)</f>
        <v>0</v>
      </c>
      <c r="J14" s="28" t="str">
        <f t="shared" si="28"/>
        <v>0</v>
      </c>
      <c r="K14" s="29" t="str">
        <f t="shared" si="29"/>
        <v>0</v>
      </c>
      <c r="L14" s="30" t="str">
        <f t="shared" si="30"/>
        <v>0</v>
      </c>
      <c r="M14" s="30" t="str">
        <f t="shared" si="31"/>
        <v>0</v>
      </c>
      <c r="N14" s="30" t="str">
        <f t="shared" si="32"/>
        <v>0</v>
      </c>
      <c r="O14" s="31" t="str">
        <f t="shared" si="33"/>
        <v>0</v>
      </c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35"/>
      <c r="AA14" s="36"/>
      <c r="AB14" s="36"/>
      <c r="AC14" s="36"/>
      <c r="AD14" s="16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ht="18.0" customHeight="1">
      <c r="A15" s="25" t="str">
        <f t="shared" si="27"/>
        <v>1</v>
      </c>
      <c r="B15" s="26" t="s">
        <v>20</v>
      </c>
      <c r="C15" s="27"/>
      <c r="D15" s="27"/>
      <c r="E15" s="27"/>
      <c r="F15" s="27"/>
      <c r="G15" s="27"/>
      <c r="H15" s="32"/>
      <c r="I15" s="28" t="str">
        <f t="shared" ref="I15:J15" si="34">SUMIF($H$36:$M$60,B15,$V$36:$V$60)+SUMIF($O$36:$T$60,B15,$X$36:$X$60)</f>
        <v>0</v>
      </c>
      <c r="J15" s="28" t="str">
        <f t="shared" si="34"/>
        <v>0</v>
      </c>
      <c r="K15" s="29" t="str">
        <f t="shared" si="29"/>
        <v>0</v>
      </c>
      <c r="L15" s="30" t="str">
        <f t="shared" si="30"/>
        <v>0</v>
      </c>
      <c r="M15" s="30" t="str">
        <f t="shared" si="31"/>
        <v>0</v>
      </c>
      <c r="N15" s="30" t="str">
        <f t="shared" si="32"/>
        <v>0</v>
      </c>
      <c r="O15" s="31" t="str">
        <f t="shared" si="33"/>
        <v>0</v>
      </c>
      <c r="P15" s="9"/>
      <c r="Q15" s="11"/>
      <c r="R15" s="11"/>
      <c r="S15" s="11"/>
      <c r="T15" s="11"/>
      <c r="U15" s="11"/>
      <c r="V15" s="11"/>
      <c r="W15" s="11"/>
      <c r="X15" s="11"/>
      <c r="Y15" s="11"/>
      <c r="Z15" s="35"/>
      <c r="AA15" s="36"/>
      <c r="AB15" s="36"/>
      <c r="AC15" s="36"/>
      <c r="AD15" s="16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ht="18.0" customHeight="1">
      <c r="A16" s="33"/>
      <c r="B16" s="34"/>
      <c r="C16" s="34"/>
      <c r="D16" s="34"/>
      <c r="E16" s="34"/>
      <c r="F16" s="34"/>
      <c r="G16" s="34"/>
      <c r="H16" s="34"/>
      <c r="I16" s="34"/>
      <c r="J16" s="37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ht="21.0" customHeight="1">
      <c r="A17" s="8" t="s">
        <v>1</v>
      </c>
      <c r="B17" s="4"/>
      <c r="C17" s="4"/>
      <c r="D17" s="4"/>
      <c r="E17" s="4"/>
      <c r="F17" s="4"/>
      <c r="G17" s="9"/>
      <c r="H17" s="9"/>
      <c r="I17" s="9"/>
      <c r="J17" s="18"/>
      <c r="K17" s="11"/>
      <c r="L17" s="12" t="s">
        <v>2</v>
      </c>
      <c r="M17" s="12" t="s">
        <v>3</v>
      </c>
      <c r="N17" s="12" t="s">
        <v>4</v>
      </c>
      <c r="O17" s="12" t="s">
        <v>5</v>
      </c>
      <c r="P17" s="8" t="s">
        <v>1</v>
      </c>
      <c r="Q17" s="4"/>
      <c r="R17" s="4"/>
      <c r="S17" s="4"/>
      <c r="T17" s="4"/>
      <c r="U17" s="4"/>
      <c r="V17" s="13"/>
      <c r="W17" s="13"/>
      <c r="X17" s="9"/>
      <c r="Y17" s="18"/>
      <c r="Z17" s="4"/>
      <c r="AA17" s="12" t="s">
        <v>2</v>
      </c>
      <c r="AB17" s="12" t="s">
        <v>3</v>
      </c>
      <c r="AC17" s="12" t="s">
        <v>4</v>
      </c>
      <c r="AD17" s="12" t="s">
        <v>5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 t="str">
        <f>VALUE(A22)</f>
        <v>1</v>
      </c>
      <c r="AQ17" s="4" t="str">
        <f>B22</f>
        <v>Winnaar poule C</v>
      </c>
      <c r="AR17" s="4" t="str">
        <f>VALUE(P22)</f>
        <v>1</v>
      </c>
      <c r="AS17" s="4" t="str">
        <f>Q22</f>
        <v>Nummer 2 poule C</v>
      </c>
      <c r="AT17" s="4"/>
      <c r="AU17" s="4"/>
      <c r="AV17" s="4"/>
      <c r="AW17" s="4"/>
    </row>
    <row r="18" ht="20.25" customHeight="1">
      <c r="A18" s="14"/>
      <c r="B18" s="4"/>
      <c r="C18" s="4"/>
      <c r="D18" s="15"/>
      <c r="E18" s="16"/>
      <c r="F18" s="16"/>
      <c r="G18" s="17"/>
      <c r="H18" s="17"/>
      <c r="I18" s="17"/>
      <c r="J18" s="18"/>
      <c r="K18" s="9"/>
      <c r="P18" s="14"/>
      <c r="Q18" s="4"/>
      <c r="R18" s="4"/>
      <c r="S18" s="4"/>
      <c r="T18" s="4"/>
      <c r="U18" s="15"/>
      <c r="V18" s="9"/>
      <c r="W18" s="9"/>
      <c r="X18" s="9"/>
      <c r="Y18" s="18"/>
      <c r="Z18" s="15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 t="str">
        <f t="shared" ref="AP18:AP19" si="35">VALUE(#REF!)</f>
        <v>#REF!</v>
      </c>
      <c r="AQ18" s="4" t="str">
        <f t="shared" ref="AQ18:AQ19" si="36">#REF!</f>
        <v>#REF!</v>
      </c>
      <c r="AR18" s="4" t="str">
        <f t="shared" ref="AR18:AR19" si="37">VALUE(#REF!)</f>
        <v>#REF!</v>
      </c>
      <c r="AS18" s="4" t="str">
        <f t="shared" ref="AS18:AS19" si="38">#REF!</f>
        <v>#REF!</v>
      </c>
      <c r="AT18" s="4"/>
      <c r="AU18" s="4"/>
      <c r="AV18" s="4"/>
      <c r="AW18" s="4"/>
    </row>
    <row r="19" ht="21.75" customHeight="1">
      <c r="A19" s="19"/>
      <c r="B19" s="20" t="s">
        <v>21</v>
      </c>
      <c r="C19" s="21"/>
      <c r="D19" s="21"/>
      <c r="E19" s="21"/>
      <c r="F19" s="21"/>
      <c r="G19" s="21"/>
      <c r="H19" s="22"/>
      <c r="I19" s="23" t="s">
        <v>7</v>
      </c>
      <c r="J19" s="23" t="s">
        <v>8</v>
      </c>
      <c r="K19" s="23" t="s">
        <v>9</v>
      </c>
      <c r="L19" s="24"/>
      <c r="M19" s="24"/>
      <c r="N19" s="24"/>
      <c r="O19" s="24"/>
      <c r="P19" s="19"/>
      <c r="Q19" s="20" t="s">
        <v>22</v>
      </c>
      <c r="R19" s="21"/>
      <c r="S19" s="21"/>
      <c r="T19" s="21"/>
      <c r="U19" s="21"/>
      <c r="V19" s="21"/>
      <c r="W19" s="22"/>
      <c r="X19" s="23" t="s">
        <v>7</v>
      </c>
      <c r="Y19" s="23" t="s">
        <v>8</v>
      </c>
      <c r="Z19" s="23" t="s">
        <v>9</v>
      </c>
      <c r="AA19" s="24"/>
      <c r="AB19" s="24"/>
      <c r="AC19" s="24"/>
      <c r="AD19" s="2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 t="str">
        <f t="shared" si="35"/>
        <v>#REF!</v>
      </c>
      <c r="AQ19" s="4" t="str">
        <f t="shared" si="36"/>
        <v>#REF!</v>
      </c>
      <c r="AR19" s="4" t="str">
        <f t="shared" si="37"/>
        <v>#REF!</v>
      </c>
      <c r="AS19" s="4" t="str">
        <f t="shared" si="38"/>
        <v>#REF!</v>
      </c>
      <c r="AT19" s="4"/>
      <c r="AU19" s="4"/>
      <c r="AV19" s="4"/>
      <c r="AW19" s="4"/>
    </row>
    <row r="20" ht="18.0" customHeight="1">
      <c r="A20" s="25" t="str">
        <f t="shared" ref="A20:A22" si="40">RANK(K20,$K$20:$K$22,0)</f>
        <v>1</v>
      </c>
      <c r="B20" s="26" t="s">
        <v>23</v>
      </c>
      <c r="C20" s="27"/>
      <c r="D20" s="27"/>
      <c r="E20" s="27"/>
      <c r="F20" s="27"/>
      <c r="G20" s="27"/>
      <c r="H20" s="27"/>
      <c r="I20" s="28" t="str">
        <f t="shared" ref="I20:I22" si="41">SUMIF($H$36:$M$51,B20,$V$36:$V$51)+SUMIF($O$36:$T$51,B20,$X$36:$X$51)</f>
        <v>0</v>
      </c>
      <c r="J20" s="28" t="str">
        <f t="shared" ref="J20:J22" si="42">SUMIF($H$36:$M$51,B20,$X$36:$X$51)+SUMIF($O$36:$T$51,B20,$V$36:$V$51)</f>
        <v>0</v>
      </c>
      <c r="K20" s="29" t="str">
        <f t="shared" ref="K20:K22" si="43">(L20*2)+M20+(I20*0.001)-(J20*0.001)</f>
        <v>0</v>
      </c>
      <c r="L20" s="30" t="str">
        <f t="shared" ref="L20:L22" si="44">SUMPRODUCT(($H$36:$M$60=B20)*($Z$36:$Z$60=2))+SUMPRODUCT(($O$36:$T$60=B20)*($AB$36:$AB$60=2))</f>
        <v>0</v>
      </c>
      <c r="M20" s="30" t="str">
        <f t="shared" ref="M20:M22" si="45">SUMPRODUCT(($H$36:$M$51=B20)*($Z$36:$Z$51=1))+SUMPRODUCT(($O$36:$T$51=B20)*($AB$36:$AB$51=1))</f>
        <v>0</v>
      </c>
      <c r="N20" s="30" t="str">
        <f t="shared" ref="N20:N22" si="46">SUMPRODUCT(($H$36:$M$60=B20)*($Z$36:$Z$60=0))+SUMPRODUCT(($O$36:$T$60=B20)*($AB$36:$AB$60=0))</f>
        <v>0</v>
      </c>
      <c r="O20" s="31" t="str">
        <f t="shared" ref="O20:O22" si="47">I20-J20</f>
        <v>0</v>
      </c>
      <c r="P20" s="25" t="str">
        <f t="shared" ref="P20:P22" si="48">RANK(Z20,$Z$20:$Z$22,0)</f>
        <v>1</v>
      </c>
      <c r="Q20" s="26" t="s">
        <v>24</v>
      </c>
      <c r="R20" s="27"/>
      <c r="S20" s="27"/>
      <c r="T20" s="27"/>
      <c r="U20" s="27"/>
      <c r="V20" s="27"/>
      <c r="W20" s="32"/>
      <c r="X20" s="28" t="str">
        <f t="shared" ref="X20:Y20" si="39">SUMIF($H$36:$M$60,Q20,$V$36:$V$60)+SUMIF($O$36:$T$60,Q20,$X$36:$X$60)</f>
        <v>0</v>
      </c>
      <c r="Y20" s="28" t="str">
        <f t="shared" si="39"/>
        <v>0</v>
      </c>
      <c r="Z20" s="29" t="str">
        <f t="shared" ref="Z20:Z22" si="50">(AA20*2)+AB20+(X20*0.001)-(Y20*0.001)</f>
        <v>0</v>
      </c>
      <c r="AA20" s="30" t="str">
        <f t="shared" ref="AA20:AA22" si="51">SUMPRODUCT(($H$36:$M$60=Q20)*($Z$36:$Z$60=2))+SUMPRODUCT(($O$36:$T$60=Q20)*($AB$36:$AB$60=2))</f>
        <v>0</v>
      </c>
      <c r="AB20" s="30" t="str">
        <f t="shared" ref="AB20:AB22" si="52">SUMPRODUCT(($H$36:$M$60=Q20)*($Z$36:$Z$60=1))+SUMPRODUCT(($O$36:$T$60=Q20)*($AB$36:$AB$60=1))</f>
        <v>0</v>
      </c>
      <c r="AC20" s="30" t="str">
        <f t="shared" ref="AC20:AC22" si="53">SUMPRODUCT(($H$36:$M$60=Q20)*($Z$36:$Z$60=0))+SUMPRODUCT(($O$36:$T$60=Q20)*($AB$36:$AB$60=0))</f>
        <v>0</v>
      </c>
      <c r="AD20" s="31" t="str">
        <f t="shared" ref="AD20:AD22" si="54">X20-Y20</f>
        <v>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ht="18.0" customHeight="1">
      <c r="A21" s="25" t="str">
        <f t="shared" si="40"/>
        <v>1</v>
      </c>
      <c r="B21" s="26" t="s">
        <v>25</v>
      </c>
      <c r="C21" s="27"/>
      <c r="D21" s="27"/>
      <c r="E21" s="27"/>
      <c r="F21" s="27"/>
      <c r="G21" s="27"/>
      <c r="H21" s="32"/>
      <c r="I21" s="28" t="str">
        <f t="shared" si="41"/>
        <v>0</v>
      </c>
      <c r="J21" s="28" t="str">
        <f t="shared" si="42"/>
        <v>0</v>
      </c>
      <c r="K21" s="29" t="str">
        <f t="shared" si="43"/>
        <v>0</v>
      </c>
      <c r="L21" s="30" t="str">
        <f t="shared" si="44"/>
        <v>0</v>
      </c>
      <c r="M21" s="30" t="str">
        <f t="shared" si="45"/>
        <v>0</v>
      </c>
      <c r="N21" s="30" t="str">
        <f t="shared" si="46"/>
        <v>0</v>
      </c>
      <c r="O21" s="31" t="str">
        <f t="shared" si="47"/>
        <v>0</v>
      </c>
      <c r="P21" s="25" t="str">
        <f t="shared" si="48"/>
        <v>1</v>
      </c>
      <c r="Q21" s="26" t="s">
        <v>26</v>
      </c>
      <c r="R21" s="27"/>
      <c r="S21" s="27"/>
      <c r="T21" s="27"/>
      <c r="U21" s="27"/>
      <c r="V21" s="27"/>
      <c r="W21" s="32"/>
      <c r="X21" s="28" t="str">
        <f t="shared" ref="X21:Y21" si="49">SUMIF($H$36:$M$60,Q21,$V$36:$V$60)+SUMIF($O$36:$T$60,Q21,$X$36:$X$60)</f>
        <v>0</v>
      </c>
      <c r="Y21" s="28" t="str">
        <f t="shared" si="49"/>
        <v>0</v>
      </c>
      <c r="Z21" s="29" t="str">
        <f t="shared" si="50"/>
        <v>0</v>
      </c>
      <c r="AA21" s="30" t="str">
        <f t="shared" si="51"/>
        <v>0</v>
      </c>
      <c r="AB21" s="30" t="str">
        <f t="shared" si="52"/>
        <v>0</v>
      </c>
      <c r="AC21" s="30" t="str">
        <f t="shared" si="53"/>
        <v>0</v>
      </c>
      <c r="AD21" s="31" t="str">
        <f t="shared" si="54"/>
        <v>0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ht="18.0" customHeight="1">
      <c r="A22" s="25" t="str">
        <f t="shared" si="40"/>
        <v>1</v>
      </c>
      <c r="B22" s="26" t="s">
        <v>27</v>
      </c>
      <c r="C22" s="27"/>
      <c r="D22" s="27"/>
      <c r="E22" s="27"/>
      <c r="F22" s="27"/>
      <c r="G22" s="27"/>
      <c r="H22" s="27"/>
      <c r="I22" s="28" t="str">
        <f t="shared" si="41"/>
        <v>0</v>
      </c>
      <c r="J22" s="28" t="str">
        <f t="shared" si="42"/>
        <v>0</v>
      </c>
      <c r="K22" s="29" t="str">
        <f t="shared" si="43"/>
        <v>0</v>
      </c>
      <c r="L22" s="30" t="str">
        <f t="shared" si="44"/>
        <v>0</v>
      </c>
      <c r="M22" s="30" t="str">
        <f t="shared" si="45"/>
        <v>0</v>
      </c>
      <c r="N22" s="30" t="str">
        <f t="shared" si="46"/>
        <v>0</v>
      </c>
      <c r="O22" s="31" t="str">
        <f t="shared" si="47"/>
        <v>0</v>
      </c>
      <c r="P22" s="25" t="str">
        <f t="shared" si="48"/>
        <v>1</v>
      </c>
      <c r="Q22" s="26" t="s">
        <v>28</v>
      </c>
      <c r="R22" s="27"/>
      <c r="S22" s="27"/>
      <c r="T22" s="27"/>
      <c r="U22" s="27"/>
      <c r="V22" s="27"/>
      <c r="W22" s="32"/>
      <c r="X22" s="28" t="str">
        <f t="shared" ref="X22:Y22" si="55">SUMIF($H$36:$M$60,Q22,$V$36:$V$60)+SUMIF($O$36:$T$60,Q22,$X$36:$X$60)</f>
        <v>0</v>
      </c>
      <c r="Y22" s="28" t="str">
        <f t="shared" si="55"/>
        <v>0</v>
      </c>
      <c r="Z22" s="29" t="str">
        <f t="shared" si="50"/>
        <v>0</v>
      </c>
      <c r="AA22" s="30" t="str">
        <f t="shared" si="51"/>
        <v>0</v>
      </c>
      <c r="AB22" s="30" t="str">
        <f t="shared" si="52"/>
        <v>0</v>
      </c>
      <c r="AC22" s="30" t="str">
        <f t="shared" si="53"/>
        <v>0</v>
      </c>
      <c r="AD22" s="31" t="str">
        <f t="shared" si="54"/>
        <v>0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ht="14.2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ht="21.75" customHeight="1">
      <c r="A24" s="8" t="s">
        <v>1</v>
      </c>
      <c r="B24" s="4"/>
      <c r="C24" s="4"/>
      <c r="D24" s="4"/>
      <c r="E24" s="4"/>
      <c r="F24" s="4"/>
      <c r="G24" s="13"/>
      <c r="H24" s="13"/>
      <c r="I24" s="9"/>
      <c r="J24" s="18"/>
      <c r="K24" s="4"/>
      <c r="L24" s="12" t="s">
        <v>2</v>
      </c>
      <c r="M24" s="12" t="s">
        <v>3</v>
      </c>
      <c r="N24" s="12" t="s">
        <v>4</v>
      </c>
      <c r="O24" s="12" t="s">
        <v>5</v>
      </c>
      <c r="P24" s="9"/>
      <c r="Q24" s="11"/>
      <c r="R24" s="11"/>
      <c r="S24" s="11"/>
      <c r="T24" s="11"/>
      <c r="U24" s="11"/>
      <c r="V24" s="11"/>
      <c r="W24" s="11"/>
      <c r="X24" s="11"/>
      <c r="Y24" s="11"/>
      <c r="Z24" s="35"/>
      <c r="AA24" s="36"/>
      <c r="AB24" s="36"/>
      <c r="AC24" s="36"/>
      <c r="AD24" s="16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ht="21.75" customHeight="1">
      <c r="A25" s="14"/>
      <c r="B25" s="4"/>
      <c r="C25" s="4"/>
      <c r="D25" s="4"/>
      <c r="E25" s="4"/>
      <c r="F25" s="15"/>
      <c r="G25" s="9"/>
      <c r="H25" s="9"/>
      <c r="I25" s="9"/>
      <c r="J25" s="18"/>
      <c r="K25" s="15"/>
      <c r="P25" s="9"/>
      <c r="Q25" s="11"/>
      <c r="R25" s="11"/>
      <c r="S25" s="11"/>
      <c r="T25" s="11"/>
      <c r="U25" s="11"/>
      <c r="V25" s="11"/>
      <c r="W25" s="11"/>
      <c r="X25" s="11"/>
      <c r="Y25" s="11"/>
      <c r="Z25" s="35"/>
      <c r="AA25" s="36"/>
      <c r="AB25" s="36"/>
      <c r="AC25" s="36"/>
      <c r="AD25" s="16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ht="21.75" customHeight="1">
      <c r="A26" s="19"/>
      <c r="B26" s="20" t="s">
        <v>29</v>
      </c>
      <c r="C26" s="21"/>
      <c r="D26" s="21"/>
      <c r="E26" s="21"/>
      <c r="F26" s="21"/>
      <c r="G26" s="21"/>
      <c r="H26" s="22"/>
      <c r="I26" s="23" t="s">
        <v>7</v>
      </c>
      <c r="J26" s="23" t="s">
        <v>8</v>
      </c>
      <c r="K26" s="23" t="s">
        <v>9</v>
      </c>
      <c r="L26" s="24"/>
      <c r="M26" s="24"/>
      <c r="N26" s="24"/>
      <c r="O26" s="24"/>
      <c r="P26" s="9"/>
      <c r="Q26" s="11"/>
      <c r="R26" s="11"/>
      <c r="S26" s="11"/>
      <c r="T26" s="11"/>
      <c r="U26" s="11"/>
      <c r="V26" s="11"/>
      <c r="W26" s="11"/>
      <c r="X26" s="11"/>
      <c r="Y26" s="11"/>
      <c r="Z26" s="35"/>
      <c r="AA26" s="36"/>
      <c r="AB26" s="36"/>
      <c r="AC26" s="36"/>
      <c r="AD26" s="16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ht="18.0" customHeight="1">
      <c r="A27" s="25" t="str">
        <f t="shared" ref="A27:A29" si="57">RANK(K27,$K$27:$K$29,0)</f>
        <v>1</v>
      </c>
      <c r="B27" s="26" t="s">
        <v>30</v>
      </c>
      <c r="C27" s="27"/>
      <c r="D27" s="27"/>
      <c r="E27" s="27"/>
      <c r="F27" s="27"/>
      <c r="G27" s="27"/>
      <c r="H27" s="32"/>
      <c r="I27" s="28" t="str">
        <f t="shared" ref="I27:J27" si="56">SUMIF($H$36:$M$60,B27,$V$36:$V$60)+SUMIF($O$36:$T$60,B27,$X$36:$X$60)</f>
        <v>0</v>
      </c>
      <c r="J27" s="28" t="str">
        <f t="shared" si="56"/>
        <v>0</v>
      </c>
      <c r="K27" s="29" t="str">
        <f t="shared" ref="K27:K29" si="59">(L27*2)+M27+(I27*0.001)-(J27*0.001)</f>
        <v>0</v>
      </c>
      <c r="L27" s="30" t="str">
        <f t="shared" ref="L27:L29" si="60">SUMPRODUCT(($H$36:$M$60=B27)*($Z$36:$Z$60=2))+SUMPRODUCT(($O$36:$T$60=B27)*($AB$36:$AB$60=2))</f>
        <v>0</v>
      </c>
      <c r="M27" s="30" t="str">
        <f t="shared" ref="M27:M29" si="61">SUMPRODUCT(($H$36:$M$60=B27)*($Z$36:$Z$60=1))+SUMPRODUCT(($O$36:$T$60=B27)*($AB$36:$AB$60=1))</f>
        <v>0</v>
      </c>
      <c r="N27" s="30" t="str">
        <f t="shared" ref="N27:N29" si="62">SUMPRODUCT(($H$36:$M$60=B27)*($Z$36:$Z$60=0))+SUMPRODUCT(($O$36:$T$60=B27)*($AB$36:$AB$60=0))</f>
        <v>0</v>
      </c>
      <c r="O27" s="31" t="str">
        <f t="shared" ref="O27:O29" si="63">I27-J27</f>
        <v>0</v>
      </c>
      <c r="P27" s="9"/>
      <c r="Q27" s="11"/>
      <c r="R27" s="11"/>
      <c r="S27" s="11"/>
      <c r="T27" s="11"/>
      <c r="U27" s="11"/>
      <c r="V27" s="11"/>
      <c r="W27" s="11"/>
      <c r="X27" s="11"/>
      <c r="Y27" s="11"/>
      <c r="Z27" s="35"/>
      <c r="AA27" s="36"/>
      <c r="AB27" s="36"/>
      <c r="AC27" s="36"/>
      <c r="AD27" s="16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ht="18.0" customHeight="1">
      <c r="A28" s="25" t="str">
        <f t="shared" si="57"/>
        <v>1</v>
      </c>
      <c r="B28" s="26" t="s">
        <v>31</v>
      </c>
      <c r="C28" s="27"/>
      <c r="D28" s="27"/>
      <c r="E28" s="27"/>
      <c r="F28" s="27"/>
      <c r="G28" s="27"/>
      <c r="H28" s="32"/>
      <c r="I28" s="28" t="str">
        <f t="shared" ref="I28:J28" si="58">SUMIF($H$36:$M$60,B28,$V$36:$V$60)+SUMIF($O$36:$T$60,B28,$X$36:$X$60)</f>
        <v>0</v>
      </c>
      <c r="J28" s="28" t="str">
        <f t="shared" si="58"/>
        <v>0</v>
      </c>
      <c r="K28" s="29" t="str">
        <f t="shared" si="59"/>
        <v>0</v>
      </c>
      <c r="L28" s="30" t="str">
        <f t="shared" si="60"/>
        <v>0</v>
      </c>
      <c r="M28" s="30" t="str">
        <f t="shared" si="61"/>
        <v>0</v>
      </c>
      <c r="N28" s="30" t="str">
        <f t="shared" si="62"/>
        <v>0</v>
      </c>
      <c r="O28" s="31" t="str">
        <f t="shared" si="63"/>
        <v>0</v>
      </c>
      <c r="P28" s="9"/>
      <c r="Q28" s="11"/>
      <c r="R28" s="11"/>
      <c r="S28" s="11"/>
      <c r="T28" s="11"/>
      <c r="U28" s="11"/>
      <c r="V28" s="11"/>
      <c r="W28" s="11"/>
      <c r="X28" s="11"/>
      <c r="Y28" s="11"/>
      <c r="Z28" s="35"/>
      <c r="AA28" s="36"/>
      <c r="AB28" s="36"/>
      <c r="AC28" s="36"/>
      <c r="AD28" s="16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ht="18.0" customHeight="1">
      <c r="A29" s="25" t="str">
        <f t="shared" si="57"/>
        <v>1</v>
      </c>
      <c r="B29" s="26" t="s">
        <v>32</v>
      </c>
      <c r="C29" s="27"/>
      <c r="D29" s="27"/>
      <c r="E29" s="27"/>
      <c r="F29" s="27"/>
      <c r="G29" s="27"/>
      <c r="H29" s="32"/>
      <c r="I29" s="28" t="str">
        <f t="shared" ref="I29:J29" si="64">SUMIF($H$36:$M$60,B29,$V$36:$V$60)+SUMIF($O$36:$T$60,B29,$X$36:$X$60)</f>
        <v>0</v>
      </c>
      <c r="J29" s="28" t="str">
        <f t="shared" si="64"/>
        <v>0</v>
      </c>
      <c r="K29" s="29" t="str">
        <f t="shared" si="59"/>
        <v>0</v>
      </c>
      <c r="L29" s="30" t="str">
        <f t="shared" si="60"/>
        <v>0</v>
      </c>
      <c r="M29" s="30" t="str">
        <f t="shared" si="61"/>
        <v>0</v>
      </c>
      <c r="N29" s="30" t="str">
        <f t="shared" si="62"/>
        <v>0</v>
      </c>
      <c r="O29" s="31" t="str">
        <f t="shared" si="63"/>
        <v>0</v>
      </c>
      <c r="P29" s="9"/>
      <c r="Q29" s="11"/>
      <c r="R29" s="11"/>
      <c r="S29" s="11"/>
      <c r="T29" s="11"/>
      <c r="U29" s="11"/>
      <c r="V29" s="11"/>
      <c r="W29" s="11"/>
      <c r="X29" s="11"/>
      <c r="Y29" s="11"/>
      <c r="Z29" s="35"/>
      <c r="AA29" s="36"/>
      <c r="AB29" s="36"/>
      <c r="AC29" s="36"/>
      <c r="AD29" s="16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ht="18.0" customHeight="1">
      <c r="A30" s="9"/>
      <c r="B30" s="11"/>
      <c r="C30" s="11"/>
      <c r="D30" s="11"/>
      <c r="E30" s="11"/>
      <c r="F30" s="11"/>
      <c r="G30" s="11"/>
      <c r="H30" s="11"/>
      <c r="I30" s="11"/>
      <c r="J30" s="11"/>
      <c r="K30" s="35"/>
      <c r="L30" s="36"/>
      <c r="M30" s="36"/>
      <c r="N30" s="36"/>
      <c r="O30" s="16"/>
      <c r="P30" s="9"/>
      <c r="Q30" s="11"/>
      <c r="R30" s="11"/>
      <c r="S30" s="11"/>
      <c r="T30" s="11"/>
      <c r="U30" s="11"/>
      <c r="V30" s="11"/>
      <c r="W30" s="11"/>
      <c r="X30" s="11"/>
      <c r="Y30" s="11"/>
      <c r="Z30" s="35"/>
      <c r="AA30" s="36"/>
      <c r="AB30" s="36"/>
      <c r="AC30" s="36"/>
      <c r="AD30" s="16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ht="18.0" customHeight="1">
      <c r="A31" s="9"/>
      <c r="B31" s="11"/>
      <c r="C31" s="11"/>
      <c r="D31" s="11"/>
      <c r="E31" s="11"/>
      <c r="F31" s="11"/>
      <c r="G31" s="11"/>
      <c r="H31" s="11"/>
      <c r="I31" s="11"/>
      <c r="J31" s="11"/>
      <c r="K31" s="35"/>
      <c r="L31" s="36"/>
      <c r="M31" s="36"/>
      <c r="N31" s="36"/>
      <c r="O31" s="16"/>
      <c r="P31" s="9"/>
      <c r="Q31" s="11"/>
      <c r="R31" s="11"/>
      <c r="S31" s="11"/>
      <c r="T31" s="11"/>
      <c r="U31" s="11"/>
      <c r="V31" s="11"/>
      <c r="W31" s="11"/>
      <c r="X31" s="11"/>
      <c r="Y31" s="11"/>
      <c r="Z31" s="35"/>
      <c r="AA31" s="36"/>
      <c r="AB31" s="36"/>
      <c r="AC31" s="36"/>
      <c r="AD31" s="16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ht="18.0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35"/>
      <c r="L32" s="36"/>
      <c r="M32" s="36"/>
      <c r="N32" s="36"/>
      <c r="O32" s="16"/>
      <c r="P32" s="4"/>
      <c r="Q32" s="11"/>
      <c r="R32" s="11"/>
      <c r="S32" s="11"/>
      <c r="T32" s="11"/>
      <c r="U32" s="11"/>
      <c r="V32" s="11"/>
      <c r="W32" s="11"/>
      <c r="X32" s="11"/>
      <c r="Y32" s="11"/>
      <c r="Z32" s="35"/>
      <c r="AA32" s="36"/>
      <c r="AB32" s="36"/>
      <c r="AC32" s="36"/>
      <c r="AD32" s="16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ht="53.25" customHeight="1">
      <c r="A33" s="11"/>
      <c r="B33" s="11"/>
      <c r="C33" s="11"/>
      <c r="D33" s="11"/>
      <c r="E33" s="11"/>
      <c r="F33" s="11"/>
      <c r="G33" s="11"/>
      <c r="H33" s="38" t="s">
        <v>33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32"/>
      <c r="U33" s="11"/>
      <c r="V33" s="11"/>
      <c r="W33" s="11"/>
      <c r="X33" s="11"/>
      <c r="Y33" s="11"/>
      <c r="Z33" s="35"/>
      <c r="AA33" s="36"/>
      <c r="AB33" s="36"/>
      <c r="AC33" s="36"/>
      <c r="AD33" s="16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ht="18.0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1"/>
      <c r="AB34" s="39"/>
      <c r="AC34" s="11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ht="18.0" customHeight="1">
      <c r="A35" s="40" t="s">
        <v>34</v>
      </c>
      <c r="B35" s="22"/>
      <c r="C35" s="4"/>
      <c r="D35" s="40" t="s">
        <v>34</v>
      </c>
      <c r="E35" s="22"/>
      <c r="F35" s="4"/>
      <c r="G35" s="4"/>
      <c r="H35" s="41" t="s">
        <v>35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/>
      <c r="U35" s="4"/>
      <c r="V35" s="41" t="s">
        <v>36</v>
      </c>
      <c r="W35" s="42"/>
      <c r="X35" s="43"/>
      <c r="Y35" s="4"/>
      <c r="Z35" s="44" t="s">
        <v>37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5" t="s">
        <v>38</v>
      </c>
      <c r="AU35" s="4"/>
      <c r="AV35" s="4"/>
      <c r="AW35" s="4"/>
    </row>
    <row r="36" ht="18.0" customHeight="1">
      <c r="A36" s="46">
        <v>0.7708333333333334</v>
      </c>
      <c r="C36" s="47" t="s">
        <v>39</v>
      </c>
      <c r="D36" s="46">
        <v>0.78125</v>
      </c>
      <c r="F36" s="4"/>
      <c r="G36" s="48"/>
      <c r="H36" s="49" t="str">
        <f t="shared" ref="H36:H38" si="65">B6</f>
        <v>De Korrel</v>
      </c>
      <c r="I36" s="27"/>
      <c r="J36" s="27"/>
      <c r="K36" s="27"/>
      <c r="L36" s="27"/>
      <c r="M36" s="32"/>
      <c r="N36" s="50" t="s">
        <v>39</v>
      </c>
      <c r="O36" s="51" t="str">
        <f t="shared" ref="O36:O37" si="66">B7</f>
        <v>Het Borre(l)team</v>
      </c>
      <c r="P36" s="27"/>
      <c r="Q36" s="27"/>
      <c r="R36" s="27"/>
      <c r="S36" s="27"/>
      <c r="T36" s="32"/>
      <c r="U36" s="9"/>
      <c r="V36" s="28"/>
      <c r="W36" s="47" t="s">
        <v>39</v>
      </c>
      <c r="X36" s="28"/>
      <c r="Y36" s="9"/>
      <c r="Z36" s="25" t="str">
        <f t="shared" ref="Z36:Z42" si="67">IF(V36="","",IF(V36&gt;X36,2,IF(V36=X36,1,0)))</f>
        <v/>
      </c>
      <c r="AA36" s="9"/>
      <c r="AB36" s="25" t="str">
        <f t="shared" ref="AB36:AB42" si="68">IF(X36="","",IF(X36&gt;V36,2,IF(X36=V36,1,0)))</f>
        <v/>
      </c>
      <c r="AC36" s="9"/>
      <c r="AD36" s="11">
        <v>1.0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52" t="s">
        <v>40</v>
      </c>
      <c r="AU36" s="9"/>
      <c r="AV36" s="9"/>
      <c r="AW36" s="9"/>
    </row>
    <row r="37" ht="18.0" customHeight="1">
      <c r="A37" s="46">
        <v>0.7847222222222222</v>
      </c>
      <c r="C37" s="47" t="s">
        <v>39</v>
      </c>
      <c r="D37" s="46">
        <v>0.7951388888888888</v>
      </c>
      <c r="F37" s="4"/>
      <c r="G37" s="48"/>
      <c r="H37" s="49" t="str">
        <f t="shared" si="65"/>
        <v>Het Borre(l)team</v>
      </c>
      <c r="I37" s="27"/>
      <c r="J37" s="27"/>
      <c r="K37" s="27"/>
      <c r="L37" s="27"/>
      <c r="M37" s="32"/>
      <c r="N37" s="50" t="s">
        <v>39</v>
      </c>
      <c r="O37" s="51" t="str">
        <f t="shared" si="66"/>
        <v>Speer</v>
      </c>
      <c r="P37" s="27"/>
      <c r="Q37" s="27"/>
      <c r="R37" s="27"/>
      <c r="S37" s="27"/>
      <c r="T37" s="32"/>
      <c r="U37" s="4"/>
      <c r="V37" s="28"/>
      <c r="W37" s="47" t="s">
        <v>39</v>
      </c>
      <c r="X37" s="28"/>
      <c r="Y37" s="4"/>
      <c r="Z37" s="25" t="str">
        <f t="shared" si="67"/>
        <v/>
      </c>
      <c r="AA37" s="9"/>
      <c r="AB37" s="25" t="str">
        <f t="shared" si="68"/>
        <v/>
      </c>
      <c r="AC37" s="4"/>
      <c r="AD37" s="11">
        <v>2.0</v>
      </c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52" t="s">
        <v>40</v>
      </c>
      <c r="AU37" s="4"/>
      <c r="AV37" s="4"/>
      <c r="AW37" s="4"/>
    </row>
    <row r="38" ht="18.0" customHeight="1">
      <c r="A38" s="46">
        <v>0.7986111111111112</v>
      </c>
      <c r="C38" s="47" t="s">
        <v>39</v>
      </c>
      <c r="D38" s="46">
        <v>0.8090277777777778</v>
      </c>
      <c r="F38" s="4"/>
      <c r="G38" s="48"/>
      <c r="H38" s="49" t="str">
        <f t="shared" si="65"/>
        <v>Speer</v>
      </c>
      <c r="I38" s="27"/>
      <c r="J38" s="27"/>
      <c r="K38" s="27"/>
      <c r="L38" s="27"/>
      <c r="M38" s="32"/>
      <c r="N38" s="50" t="s">
        <v>39</v>
      </c>
      <c r="O38" s="51" t="str">
        <f>B6</f>
        <v>De Korrel</v>
      </c>
      <c r="P38" s="27"/>
      <c r="Q38" s="27"/>
      <c r="R38" s="27"/>
      <c r="S38" s="27"/>
      <c r="T38" s="32"/>
      <c r="U38" s="4"/>
      <c r="V38" s="28"/>
      <c r="W38" s="47" t="s">
        <v>39</v>
      </c>
      <c r="X38" s="28"/>
      <c r="Y38" s="4"/>
      <c r="Z38" s="25" t="str">
        <f t="shared" si="67"/>
        <v/>
      </c>
      <c r="AA38" s="9"/>
      <c r="AB38" s="25" t="str">
        <f t="shared" si="68"/>
        <v/>
      </c>
      <c r="AC38" s="4"/>
      <c r="AD38" s="11">
        <v>3.0</v>
      </c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52" t="s">
        <v>41</v>
      </c>
      <c r="AU38" s="4"/>
      <c r="AV38" s="4"/>
      <c r="AW38" s="4"/>
    </row>
    <row r="39" ht="18.0" customHeight="1">
      <c r="A39" s="46">
        <v>0.8125</v>
      </c>
      <c r="C39" s="47" t="s">
        <v>39</v>
      </c>
      <c r="D39" s="46">
        <v>0.8229166666666666</v>
      </c>
      <c r="F39" s="4"/>
      <c r="G39" s="48"/>
      <c r="H39" s="53" t="s">
        <v>42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32"/>
      <c r="U39" s="4"/>
      <c r="V39" s="28"/>
      <c r="W39" s="47" t="s">
        <v>39</v>
      </c>
      <c r="X39" s="28"/>
      <c r="Y39" s="4"/>
      <c r="Z39" s="25" t="str">
        <f t="shared" si="67"/>
        <v/>
      </c>
      <c r="AA39" s="9"/>
      <c r="AB39" s="25" t="str">
        <f t="shared" si="68"/>
        <v/>
      </c>
      <c r="AC39" s="4"/>
      <c r="AD39" s="11">
        <v>4.0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54"/>
      <c r="AU39" s="4"/>
      <c r="AV39" s="4"/>
      <c r="AW39" s="4"/>
    </row>
    <row r="40" ht="18.0" customHeight="1">
      <c r="A40" s="46">
        <v>0.8263888888888888</v>
      </c>
      <c r="C40" s="47" t="s">
        <v>39</v>
      </c>
      <c r="D40" s="46">
        <v>0.8368055555555555</v>
      </c>
      <c r="F40" s="4"/>
      <c r="G40" s="48"/>
      <c r="H40" s="49" t="str">
        <f t="shared" ref="H40:H42" si="69">B20</f>
        <v>Winnaar poule A</v>
      </c>
      <c r="I40" s="27"/>
      <c r="J40" s="27"/>
      <c r="K40" s="27"/>
      <c r="L40" s="27"/>
      <c r="M40" s="32"/>
      <c r="N40" s="50" t="s">
        <v>39</v>
      </c>
      <c r="O40" s="51" t="str">
        <f t="shared" ref="O40:O41" si="70">B21</f>
        <v>Winnaar poule B</v>
      </c>
      <c r="P40" s="27"/>
      <c r="Q40" s="27"/>
      <c r="R40" s="27"/>
      <c r="S40" s="27"/>
      <c r="T40" s="32"/>
      <c r="U40" s="4"/>
      <c r="V40" s="28"/>
      <c r="W40" s="47" t="s">
        <v>39</v>
      </c>
      <c r="X40" s="28"/>
      <c r="Y40" s="4"/>
      <c r="Z40" s="25" t="str">
        <f t="shared" si="67"/>
        <v/>
      </c>
      <c r="AA40" s="9"/>
      <c r="AB40" s="25" t="str">
        <f t="shared" si="68"/>
        <v/>
      </c>
      <c r="AC40" s="4"/>
      <c r="AD40" s="11">
        <v>5.0</v>
      </c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52"/>
      <c r="AU40" s="4"/>
      <c r="AV40" s="4"/>
      <c r="AW40" s="4"/>
    </row>
    <row r="41" ht="18.0" customHeight="1">
      <c r="A41" s="46">
        <v>0.8402777777777778</v>
      </c>
      <c r="C41" s="47" t="s">
        <v>39</v>
      </c>
      <c r="D41" s="46">
        <v>0.8506944444444445</v>
      </c>
      <c r="F41" s="4"/>
      <c r="G41" s="48"/>
      <c r="H41" s="49" t="str">
        <f t="shared" si="69"/>
        <v>Winnaar poule B</v>
      </c>
      <c r="I41" s="27"/>
      <c r="J41" s="27"/>
      <c r="K41" s="27"/>
      <c r="L41" s="27"/>
      <c r="M41" s="32"/>
      <c r="N41" s="50" t="s">
        <v>39</v>
      </c>
      <c r="O41" s="51" t="str">
        <f t="shared" si="70"/>
        <v>Winnaar poule C</v>
      </c>
      <c r="P41" s="27"/>
      <c r="Q41" s="27"/>
      <c r="R41" s="27"/>
      <c r="S41" s="27"/>
      <c r="T41" s="32"/>
      <c r="U41" s="4"/>
      <c r="V41" s="28"/>
      <c r="W41" s="47" t="s">
        <v>39</v>
      </c>
      <c r="X41" s="28"/>
      <c r="Y41" s="4"/>
      <c r="Z41" s="25" t="str">
        <f t="shared" si="67"/>
        <v/>
      </c>
      <c r="AA41" s="9"/>
      <c r="AB41" s="25" t="str">
        <f t="shared" si="68"/>
        <v/>
      </c>
      <c r="AC41" s="4"/>
      <c r="AD41" s="11">
        <v>6.0</v>
      </c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52"/>
      <c r="AU41" s="4"/>
      <c r="AV41" s="4"/>
      <c r="AW41" s="4"/>
    </row>
    <row r="42" ht="14.25" customHeight="1">
      <c r="A42" s="46">
        <v>0.8541666666666666</v>
      </c>
      <c r="C42" s="47" t="s">
        <v>39</v>
      </c>
      <c r="D42" s="46">
        <v>0.8645833333333334</v>
      </c>
      <c r="F42" s="4"/>
      <c r="G42" s="48"/>
      <c r="H42" s="49" t="str">
        <f t="shared" si="69"/>
        <v>Winnaar poule C</v>
      </c>
      <c r="I42" s="27"/>
      <c r="J42" s="27"/>
      <c r="K42" s="27"/>
      <c r="L42" s="27"/>
      <c r="M42" s="32"/>
      <c r="N42" s="50" t="s">
        <v>39</v>
      </c>
      <c r="O42" s="51" t="str">
        <f>B20</f>
        <v>Winnaar poule A</v>
      </c>
      <c r="P42" s="27"/>
      <c r="Q42" s="27"/>
      <c r="R42" s="27"/>
      <c r="S42" s="27"/>
      <c r="T42" s="32"/>
      <c r="U42" s="4"/>
      <c r="V42" s="28"/>
      <c r="W42" s="47" t="s">
        <v>39</v>
      </c>
      <c r="X42" s="28"/>
      <c r="Y42" s="4"/>
      <c r="Z42" s="25" t="str">
        <f t="shared" si="67"/>
        <v/>
      </c>
      <c r="AA42" s="9"/>
      <c r="AB42" s="25" t="str">
        <f t="shared" si="68"/>
        <v/>
      </c>
      <c r="AC42" s="4"/>
      <c r="AD42" s="11">
        <v>7.0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52"/>
      <c r="AU42" s="4"/>
      <c r="AV42" s="4"/>
      <c r="AW42" s="4"/>
    </row>
    <row r="43" ht="18.0" customHeight="1">
      <c r="A43" s="55"/>
      <c r="B43" s="55"/>
      <c r="C43" s="56"/>
      <c r="D43" s="55"/>
      <c r="E43" s="55"/>
      <c r="F43" s="4"/>
      <c r="G43" s="55"/>
      <c r="H43" s="55"/>
      <c r="I43" s="55"/>
      <c r="J43" s="11"/>
      <c r="K43" s="55"/>
      <c r="L43" s="55"/>
      <c r="M43" s="55"/>
      <c r="N43" s="55"/>
      <c r="O43" s="55"/>
      <c r="P43" s="55"/>
      <c r="Q43" s="55"/>
      <c r="R43" s="4"/>
      <c r="S43" s="11"/>
      <c r="T43" s="39"/>
      <c r="U43" s="11"/>
      <c r="V43" s="4"/>
      <c r="W43" s="4"/>
      <c r="X43" s="4"/>
      <c r="Y43" s="4"/>
      <c r="Z43" s="57"/>
      <c r="AA43" s="57"/>
      <c r="AB43" s="57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ht="18.0" customHeight="1">
      <c r="A44" s="40" t="s">
        <v>34</v>
      </c>
      <c r="B44" s="22"/>
      <c r="C44" s="4"/>
      <c r="D44" s="40" t="s">
        <v>34</v>
      </c>
      <c r="E44" s="22"/>
      <c r="F44" s="4"/>
      <c r="G44" s="4"/>
      <c r="H44" s="41" t="s">
        <v>43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3"/>
      <c r="U44" s="4"/>
      <c r="V44" s="41" t="s">
        <v>36</v>
      </c>
      <c r="W44" s="42"/>
      <c r="X44" s="43"/>
      <c r="Y44" s="4"/>
      <c r="Z44" s="44" t="s">
        <v>37</v>
      </c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5" t="s">
        <v>38</v>
      </c>
      <c r="AU44" s="4"/>
      <c r="AV44" s="4"/>
      <c r="AW44" s="4"/>
    </row>
    <row r="45" ht="18.0" customHeight="1">
      <c r="A45" s="46">
        <v>0.7708333333333334</v>
      </c>
      <c r="C45" s="47" t="s">
        <v>39</v>
      </c>
      <c r="D45" s="46">
        <v>0.78125</v>
      </c>
      <c r="F45" s="4"/>
      <c r="G45" s="48"/>
      <c r="H45" s="49" t="str">
        <f t="shared" ref="H45:H47" si="71">Q6</f>
        <v>Mijn Favoriete Team</v>
      </c>
      <c r="I45" s="27"/>
      <c r="J45" s="27"/>
      <c r="K45" s="27"/>
      <c r="L45" s="27"/>
      <c r="M45" s="32"/>
      <c r="N45" s="50" t="s">
        <v>39</v>
      </c>
      <c r="O45" s="51" t="str">
        <f t="shared" ref="O45:O46" si="72">Q7</f>
        <v>Schimmelsteeg</v>
      </c>
      <c r="P45" s="27"/>
      <c r="Q45" s="27"/>
      <c r="R45" s="27"/>
      <c r="S45" s="27"/>
      <c r="T45" s="32"/>
      <c r="U45" s="9"/>
      <c r="V45" s="28"/>
      <c r="W45" s="47" t="s">
        <v>39</v>
      </c>
      <c r="X45" s="28"/>
      <c r="Y45" s="9"/>
      <c r="Z45" s="25" t="str">
        <f t="shared" ref="Z45:Z51" si="73">IF(V45="","",IF(V45&gt;X45,2,IF(V45=X45,1,0)))</f>
        <v/>
      </c>
      <c r="AA45" s="9"/>
      <c r="AB45" s="25" t="str">
        <f t="shared" ref="AB45:AB51" si="74">IF(X45="","",IF(X45&gt;V45,2,IF(X45=V45,1,0)))</f>
        <v/>
      </c>
      <c r="AC45" s="9"/>
      <c r="AD45" s="11">
        <v>1.0</v>
      </c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52" t="s">
        <v>44</v>
      </c>
      <c r="AU45" s="9"/>
      <c r="AV45" s="9"/>
      <c r="AW45" s="9"/>
    </row>
    <row r="46" ht="18.0" customHeight="1">
      <c r="A46" s="46">
        <v>0.7847222222222222</v>
      </c>
      <c r="C46" s="47" t="s">
        <v>39</v>
      </c>
      <c r="D46" s="46">
        <v>0.7951388888888888</v>
      </c>
      <c r="F46" s="4"/>
      <c r="G46" s="48"/>
      <c r="H46" s="49" t="str">
        <f t="shared" si="71"/>
        <v>Schimmelsteeg</v>
      </c>
      <c r="I46" s="27"/>
      <c r="J46" s="27"/>
      <c r="K46" s="27"/>
      <c r="L46" s="27"/>
      <c r="M46" s="32"/>
      <c r="N46" s="50" t="s">
        <v>39</v>
      </c>
      <c r="O46" s="51" t="str">
        <f t="shared" si="72"/>
        <v>De Middendorpjes</v>
      </c>
      <c r="P46" s="27"/>
      <c r="Q46" s="27"/>
      <c r="R46" s="27"/>
      <c r="S46" s="27"/>
      <c r="T46" s="32"/>
      <c r="U46" s="4"/>
      <c r="V46" s="28"/>
      <c r="W46" s="47" t="s">
        <v>39</v>
      </c>
      <c r="X46" s="28"/>
      <c r="Y46" s="4"/>
      <c r="Z46" s="25" t="str">
        <f t="shared" si="73"/>
        <v/>
      </c>
      <c r="AA46" s="9"/>
      <c r="AB46" s="25" t="str">
        <f t="shared" si="74"/>
        <v/>
      </c>
      <c r="AC46" s="4"/>
      <c r="AD46" s="11">
        <v>2.0</v>
      </c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52" t="s">
        <v>44</v>
      </c>
      <c r="AU46" s="4"/>
      <c r="AV46" s="4"/>
      <c r="AW46" s="4"/>
    </row>
    <row r="47" ht="18.0" customHeight="1">
      <c r="A47" s="46">
        <v>0.7986111111111112</v>
      </c>
      <c r="C47" s="47" t="s">
        <v>39</v>
      </c>
      <c r="D47" s="46">
        <v>0.8090277777777778</v>
      </c>
      <c r="F47" s="4"/>
      <c r="G47" s="48"/>
      <c r="H47" s="49" t="str">
        <f t="shared" si="71"/>
        <v>De Middendorpjes</v>
      </c>
      <c r="I47" s="27"/>
      <c r="J47" s="27"/>
      <c r="K47" s="27"/>
      <c r="L47" s="27"/>
      <c r="M47" s="32"/>
      <c r="N47" s="50" t="s">
        <v>39</v>
      </c>
      <c r="O47" s="51" t="str">
        <f>Q6</f>
        <v>Mijn Favoriete Team</v>
      </c>
      <c r="P47" s="27"/>
      <c r="Q47" s="27"/>
      <c r="R47" s="27"/>
      <c r="S47" s="27"/>
      <c r="T47" s="32"/>
      <c r="U47" s="4"/>
      <c r="V47" s="28"/>
      <c r="W47" s="47" t="s">
        <v>39</v>
      </c>
      <c r="X47" s="28"/>
      <c r="Y47" s="4"/>
      <c r="Z47" s="25" t="str">
        <f t="shared" si="73"/>
        <v/>
      </c>
      <c r="AA47" s="9"/>
      <c r="AB47" s="25" t="str">
        <f t="shared" si="74"/>
        <v/>
      </c>
      <c r="AC47" s="4"/>
      <c r="AD47" s="11">
        <v>3.0</v>
      </c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52" t="s">
        <v>45</v>
      </c>
      <c r="AU47" s="4"/>
      <c r="AV47" s="4"/>
      <c r="AW47" s="4"/>
    </row>
    <row r="48" ht="18.0" customHeight="1">
      <c r="A48" s="46">
        <v>0.8125</v>
      </c>
      <c r="C48" s="47" t="s">
        <v>39</v>
      </c>
      <c r="D48" s="46">
        <v>0.8229166666666666</v>
      </c>
      <c r="F48" s="4"/>
      <c r="G48" s="48"/>
      <c r="H48" s="53" t="s">
        <v>42</v>
      </c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32"/>
      <c r="U48" s="4"/>
      <c r="V48" s="28"/>
      <c r="W48" s="47" t="s">
        <v>39</v>
      </c>
      <c r="X48" s="28"/>
      <c r="Y48" s="4"/>
      <c r="Z48" s="25" t="str">
        <f t="shared" si="73"/>
        <v/>
      </c>
      <c r="AA48" s="9"/>
      <c r="AB48" s="25" t="str">
        <f t="shared" si="74"/>
        <v/>
      </c>
      <c r="AC48" s="4"/>
      <c r="AD48" s="11">
        <v>4.0</v>
      </c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54"/>
      <c r="AU48" s="4"/>
      <c r="AV48" s="4"/>
      <c r="AW48" s="4"/>
    </row>
    <row r="49" ht="18.0" customHeight="1">
      <c r="A49" s="46">
        <v>0.8263888888888888</v>
      </c>
      <c r="C49" s="47" t="s">
        <v>39</v>
      </c>
      <c r="D49" s="46">
        <v>0.8368055555555555</v>
      </c>
      <c r="F49" s="4"/>
      <c r="G49" s="48"/>
      <c r="H49" s="49" t="str">
        <f t="shared" ref="H49:H51" si="75">Q20</f>
        <v>Nummer 2 poule A</v>
      </c>
      <c r="I49" s="27"/>
      <c r="J49" s="27"/>
      <c r="K49" s="27"/>
      <c r="L49" s="27"/>
      <c r="M49" s="32"/>
      <c r="N49" s="50" t="s">
        <v>39</v>
      </c>
      <c r="O49" s="51" t="str">
        <f t="shared" ref="O49:O50" si="76">Q21</f>
        <v>Nummer 2 poule B</v>
      </c>
      <c r="P49" s="27"/>
      <c r="Q49" s="27"/>
      <c r="R49" s="27"/>
      <c r="S49" s="27"/>
      <c r="T49" s="32"/>
      <c r="U49" s="4"/>
      <c r="V49" s="28"/>
      <c r="W49" s="47" t="s">
        <v>39</v>
      </c>
      <c r="X49" s="28"/>
      <c r="Y49" s="4"/>
      <c r="Z49" s="25" t="str">
        <f t="shared" si="73"/>
        <v/>
      </c>
      <c r="AA49" s="9"/>
      <c r="AB49" s="25" t="str">
        <f t="shared" si="74"/>
        <v/>
      </c>
      <c r="AC49" s="4"/>
      <c r="AD49" s="11">
        <v>5.0</v>
      </c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52"/>
      <c r="AU49" s="4"/>
      <c r="AV49" s="4"/>
      <c r="AW49" s="4"/>
    </row>
    <row r="50" ht="18.0" customHeight="1">
      <c r="A50" s="46">
        <v>0.8402777777777778</v>
      </c>
      <c r="C50" s="47" t="s">
        <v>39</v>
      </c>
      <c r="D50" s="46">
        <v>0.8506944444444445</v>
      </c>
      <c r="F50" s="4"/>
      <c r="G50" s="48"/>
      <c r="H50" s="49" t="str">
        <f t="shared" si="75"/>
        <v>Nummer 2 poule B</v>
      </c>
      <c r="I50" s="27"/>
      <c r="J50" s="27"/>
      <c r="K50" s="27"/>
      <c r="L50" s="27"/>
      <c r="M50" s="32"/>
      <c r="N50" s="50" t="s">
        <v>39</v>
      </c>
      <c r="O50" s="51" t="str">
        <f t="shared" si="76"/>
        <v>Nummer 2 poule C</v>
      </c>
      <c r="P50" s="27"/>
      <c r="Q50" s="27"/>
      <c r="R50" s="27"/>
      <c r="S50" s="27"/>
      <c r="T50" s="32"/>
      <c r="U50" s="4"/>
      <c r="V50" s="28"/>
      <c r="W50" s="47" t="s">
        <v>39</v>
      </c>
      <c r="X50" s="28"/>
      <c r="Y50" s="4"/>
      <c r="Z50" s="25" t="str">
        <f t="shared" si="73"/>
        <v/>
      </c>
      <c r="AA50" s="9"/>
      <c r="AB50" s="25" t="str">
        <f t="shared" si="74"/>
        <v/>
      </c>
      <c r="AC50" s="4"/>
      <c r="AD50" s="11">
        <v>6.0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52"/>
      <c r="AU50" s="4"/>
      <c r="AV50" s="4"/>
      <c r="AW50" s="4"/>
    </row>
    <row r="51" ht="18.0" customHeight="1">
      <c r="A51" s="46">
        <v>0.8541666666666666</v>
      </c>
      <c r="C51" s="47" t="s">
        <v>39</v>
      </c>
      <c r="D51" s="46">
        <v>0.8645833333333334</v>
      </c>
      <c r="F51" s="4"/>
      <c r="G51" s="48"/>
      <c r="H51" s="49" t="str">
        <f t="shared" si="75"/>
        <v>Nummer 2 poule C</v>
      </c>
      <c r="I51" s="27"/>
      <c r="J51" s="27"/>
      <c r="K51" s="27"/>
      <c r="L51" s="27"/>
      <c r="M51" s="32"/>
      <c r="N51" s="50" t="s">
        <v>39</v>
      </c>
      <c r="O51" s="51" t="str">
        <f>Q20</f>
        <v>Nummer 2 poule A</v>
      </c>
      <c r="P51" s="27"/>
      <c r="Q51" s="27"/>
      <c r="R51" s="27"/>
      <c r="S51" s="27"/>
      <c r="T51" s="32"/>
      <c r="U51" s="4"/>
      <c r="V51" s="28"/>
      <c r="W51" s="47" t="s">
        <v>39</v>
      </c>
      <c r="X51" s="28"/>
      <c r="Y51" s="4"/>
      <c r="Z51" s="25" t="str">
        <f t="shared" si="73"/>
        <v/>
      </c>
      <c r="AA51" s="9"/>
      <c r="AB51" s="25" t="str">
        <f t="shared" si="74"/>
        <v/>
      </c>
      <c r="AC51" s="4"/>
      <c r="AD51" s="11">
        <v>7.0</v>
      </c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52"/>
      <c r="AU51" s="4"/>
      <c r="AV51" s="4"/>
      <c r="AW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11"/>
      <c r="J52" s="11"/>
      <c r="K52" s="11"/>
      <c r="L52" s="11"/>
      <c r="M52" s="4"/>
      <c r="N52" s="4"/>
      <c r="O52" s="4"/>
      <c r="P52" s="4"/>
      <c r="Q52" s="4"/>
      <c r="R52" s="4"/>
      <c r="S52" s="4"/>
      <c r="T52" s="58"/>
      <c r="U52" s="39"/>
      <c r="V52" s="4"/>
      <c r="W52" s="4"/>
      <c r="X52" s="4"/>
      <c r="Y52" s="4"/>
      <c r="Z52" s="4"/>
      <c r="AA52" s="11"/>
      <c r="AB52" s="39"/>
      <c r="AC52" s="1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ht="18.0" customHeight="1">
      <c r="A53" s="40" t="s">
        <v>34</v>
      </c>
      <c r="B53" s="22"/>
      <c r="C53" s="4"/>
      <c r="D53" s="40" t="s">
        <v>34</v>
      </c>
      <c r="E53" s="22"/>
      <c r="F53" s="4"/>
      <c r="G53" s="4"/>
      <c r="H53" s="41" t="s">
        <v>46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3"/>
      <c r="U53" s="4"/>
      <c r="V53" s="41" t="s">
        <v>36</v>
      </c>
      <c r="W53" s="42"/>
      <c r="X53" s="43"/>
      <c r="Y53" s="4"/>
      <c r="Z53" s="44" t="s">
        <v>37</v>
      </c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5" t="s">
        <v>38</v>
      </c>
      <c r="AU53" s="4"/>
      <c r="AV53" s="4"/>
      <c r="AW53" s="4"/>
    </row>
    <row r="54" ht="18.0" customHeight="1">
      <c r="A54" s="46">
        <v>0.7708333333333334</v>
      </c>
      <c r="C54" s="47" t="s">
        <v>39</v>
      </c>
      <c r="D54" s="46">
        <v>0.78125</v>
      </c>
      <c r="F54" s="4"/>
      <c r="G54" s="48"/>
      <c r="H54" s="49" t="str">
        <f t="shared" ref="H54:H56" si="77">B13</f>
        <v>Dat Mheen je niet</v>
      </c>
      <c r="I54" s="27"/>
      <c r="J54" s="27"/>
      <c r="K54" s="27"/>
      <c r="L54" s="27"/>
      <c r="M54" s="32"/>
      <c r="N54" s="50" t="s">
        <v>39</v>
      </c>
      <c r="O54" s="51" t="str">
        <f t="shared" ref="O54:O55" si="78">B14</f>
        <v>Next Generation</v>
      </c>
      <c r="P54" s="27"/>
      <c r="Q54" s="27"/>
      <c r="R54" s="27"/>
      <c r="S54" s="27"/>
      <c r="T54" s="32"/>
      <c r="U54" s="9"/>
      <c r="V54" s="28"/>
      <c r="W54" s="47" t="s">
        <v>39</v>
      </c>
      <c r="X54" s="28"/>
      <c r="Y54" s="9"/>
      <c r="Z54" s="25" t="str">
        <f t="shared" ref="Z54:Z60" si="79">IF(V54="","",IF(V54&gt;X54,2,IF(V54=X54,1,0)))</f>
        <v/>
      </c>
      <c r="AA54" s="9"/>
      <c r="AB54" s="25" t="str">
        <f t="shared" ref="AB54:AB60" si="80">IF(X54="","",IF(X54&gt;V54,2,IF(X54=V54,1,0)))</f>
        <v/>
      </c>
      <c r="AC54" s="9"/>
      <c r="AD54" s="11">
        <v>1.0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52" t="s">
        <v>47</v>
      </c>
      <c r="AU54" s="9"/>
      <c r="AV54" s="9"/>
      <c r="AW54" s="9"/>
    </row>
    <row r="55" ht="18.0" customHeight="1">
      <c r="A55" s="46">
        <v>0.7847222222222222</v>
      </c>
      <c r="C55" s="47" t="s">
        <v>39</v>
      </c>
      <c r="D55" s="46">
        <v>0.7951388888888888</v>
      </c>
      <c r="F55" s="4"/>
      <c r="G55" s="48"/>
      <c r="H55" s="49" t="str">
        <f t="shared" si="77"/>
        <v>Next Generation</v>
      </c>
      <c r="I55" s="27"/>
      <c r="J55" s="27"/>
      <c r="K55" s="27"/>
      <c r="L55" s="27"/>
      <c r="M55" s="32"/>
      <c r="N55" s="50" t="s">
        <v>39</v>
      </c>
      <c r="O55" s="51" t="str">
        <f t="shared" si="78"/>
        <v>De Korreltjes</v>
      </c>
      <c r="P55" s="27"/>
      <c r="Q55" s="27"/>
      <c r="R55" s="27"/>
      <c r="S55" s="27"/>
      <c r="T55" s="32"/>
      <c r="U55" s="4"/>
      <c r="V55" s="28"/>
      <c r="W55" s="47" t="s">
        <v>39</v>
      </c>
      <c r="X55" s="28"/>
      <c r="Y55" s="4"/>
      <c r="Z55" s="25" t="str">
        <f t="shared" si="79"/>
        <v/>
      </c>
      <c r="AA55" s="9"/>
      <c r="AB55" s="25" t="str">
        <f t="shared" si="80"/>
        <v/>
      </c>
      <c r="AC55" s="4"/>
      <c r="AD55" s="11">
        <v>2.0</v>
      </c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52" t="s">
        <v>47</v>
      </c>
      <c r="AU55" s="4"/>
      <c r="AV55" s="4"/>
      <c r="AW55" s="4"/>
    </row>
    <row r="56" ht="18.0" customHeight="1">
      <c r="A56" s="46">
        <v>0.7986111111111112</v>
      </c>
      <c r="C56" s="47" t="s">
        <v>39</v>
      </c>
      <c r="D56" s="46">
        <v>0.8090277777777778</v>
      </c>
      <c r="F56" s="4"/>
      <c r="G56" s="48"/>
      <c r="H56" s="49" t="str">
        <f t="shared" si="77"/>
        <v>De Korreltjes</v>
      </c>
      <c r="I56" s="27"/>
      <c r="J56" s="27"/>
      <c r="K56" s="27"/>
      <c r="L56" s="27"/>
      <c r="M56" s="32"/>
      <c r="N56" s="50" t="s">
        <v>39</v>
      </c>
      <c r="O56" s="51" t="str">
        <f>B13</f>
        <v>Dat Mheen je niet</v>
      </c>
      <c r="P56" s="27"/>
      <c r="Q56" s="27"/>
      <c r="R56" s="27"/>
      <c r="S56" s="27"/>
      <c r="T56" s="32"/>
      <c r="U56" s="4"/>
      <c r="V56" s="28"/>
      <c r="W56" s="47" t="s">
        <v>39</v>
      </c>
      <c r="X56" s="28"/>
      <c r="Y56" s="4"/>
      <c r="Z56" s="25" t="str">
        <f t="shared" si="79"/>
        <v/>
      </c>
      <c r="AA56" s="9"/>
      <c r="AB56" s="25" t="str">
        <f t="shared" si="80"/>
        <v/>
      </c>
      <c r="AC56" s="4"/>
      <c r="AD56" s="11">
        <v>3.0</v>
      </c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52" t="s">
        <v>48</v>
      </c>
      <c r="AU56" s="4"/>
      <c r="AV56" s="4"/>
      <c r="AW56" s="4"/>
    </row>
    <row r="57" ht="18.0" customHeight="1">
      <c r="A57" s="46">
        <v>0.8125</v>
      </c>
      <c r="C57" s="47" t="s">
        <v>39</v>
      </c>
      <c r="D57" s="46">
        <v>0.8229166666666666</v>
      </c>
      <c r="F57" s="4"/>
      <c r="G57" s="48"/>
      <c r="H57" s="53" t="s">
        <v>42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2"/>
      <c r="U57" s="4"/>
      <c r="V57" s="28"/>
      <c r="W57" s="47" t="s">
        <v>39</v>
      </c>
      <c r="X57" s="28"/>
      <c r="Y57" s="4"/>
      <c r="Z57" s="25" t="str">
        <f t="shared" si="79"/>
        <v/>
      </c>
      <c r="AA57" s="9"/>
      <c r="AB57" s="25" t="str">
        <f t="shared" si="80"/>
        <v/>
      </c>
      <c r="AC57" s="4"/>
      <c r="AD57" s="11">
        <v>4.0</v>
      </c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54"/>
      <c r="AU57" s="4"/>
      <c r="AV57" s="4"/>
      <c r="AW57" s="4"/>
    </row>
    <row r="58" ht="18.0" customHeight="1">
      <c r="A58" s="46">
        <v>0.8263888888888888</v>
      </c>
      <c r="C58" s="47" t="s">
        <v>39</v>
      </c>
      <c r="D58" s="46">
        <v>0.8368055555555555</v>
      </c>
      <c r="F58" s="4"/>
      <c r="G58" s="48"/>
      <c r="H58" s="49" t="str">
        <f t="shared" ref="H58:H60" si="81">B27</f>
        <v>Nummer 3 poule A</v>
      </c>
      <c r="I58" s="27"/>
      <c r="J58" s="27"/>
      <c r="K58" s="27"/>
      <c r="L58" s="27"/>
      <c r="M58" s="32"/>
      <c r="N58" s="50" t="s">
        <v>39</v>
      </c>
      <c r="O58" s="51" t="str">
        <f t="shared" ref="O58:O59" si="82">B28</f>
        <v>Nummer 3 poule B</v>
      </c>
      <c r="P58" s="27"/>
      <c r="Q58" s="27"/>
      <c r="R58" s="27"/>
      <c r="S58" s="27"/>
      <c r="T58" s="32"/>
      <c r="U58" s="4"/>
      <c r="V58" s="28"/>
      <c r="W58" s="47" t="s">
        <v>39</v>
      </c>
      <c r="X58" s="28"/>
      <c r="Y58" s="4"/>
      <c r="Z58" s="25" t="str">
        <f t="shared" si="79"/>
        <v/>
      </c>
      <c r="AA58" s="9"/>
      <c r="AB58" s="25" t="str">
        <f t="shared" si="80"/>
        <v/>
      </c>
      <c r="AC58" s="4"/>
      <c r="AD58" s="11">
        <v>5.0</v>
      </c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52"/>
      <c r="AU58" s="4"/>
      <c r="AV58" s="4"/>
      <c r="AW58" s="4"/>
    </row>
    <row r="59" ht="18.0" customHeight="1">
      <c r="A59" s="46">
        <v>0.8402777777777778</v>
      </c>
      <c r="C59" s="47" t="s">
        <v>39</v>
      </c>
      <c r="D59" s="46">
        <v>0.8506944444444445</v>
      </c>
      <c r="F59" s="4"/>
      <c r="G59" s="48"/>
      <c r="H59" s="49" t="str">
        <f t="shared" si="81"/>
        <v>Nummer 3 poule B</v>
      </c>
      <c r="I59" s="27"/>
      <c r="J59" s="27"/>
      <c r="K59" s="27"/>
      <c r="L59" s="27"/>
      <c r="M59" s="32"/>
      <c r="N59" s="50" t="s">
        <v>39</v>
      </c>
      <c r="O59" s="51" t="str">
        <f t="shared" si="82"/>
        <v>Nummer 3 poule C</v>
      </c>
      <c r="P59" s="27"/>
      <c r="Q59" s="27"/>
      <c r="R59" s="27"/>
      <c r="S59" s="27"/>
      <c r="T59" s="32"/>
      <c r="U59" s="4"/>
      <c r="V59" s="28"/>
      <c r="W59" s="47" t="s">
        <v>39</v>
      </c>
      <c r="X59" s="28"/>
      <c r="Y59" s="4"/>
      <c r="Z59" s="25" t="str">
        <f t="shared" si="79"/>
        <v/>
      </c>
      <c r="AA59" s="9"/>
      <c r="AB59" s="25" t="str">
        <f t="shared" si="80"/>
        <v/>
      </c>
      <c r="AC59" s="4"/>
      <c r="AD59" s="11">
        <v>6.0</v>
      </c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52"/>
      <c r="AU59" s="4"/>
      <c r="AV59" s="4"/>
      <c r="AW59" s="4"/>
    </row>
    <row r="60" ht="18.0" customHeight="1">
      <c r="A60" s="46">
        <v>0.8541666666666666</v>
      </c>
      <c r="C60" s="47" t="s">
        <v>39</v>
      </c>
      <c r="D60" s="46">
        <v>0.8645833333333334</v>
      </c>
      <c r="F60" s="4"/>
      <c r="G60" s="48"/>
      <c r="H60" s="49" t="str">
        <f t="shared" si="81"/>
        <v>Nummer 3 poule C</v>
      </c>
      <c r="I60" s="27"/>
      <c r="J60" s="27"/>
      <c r="K60" s="27"/>
      <c r="L60" s="27"/>
      <c r="M60" s="32"/>
      <c r="N60" s="50" t="s">
        <v>39</v>
      </c>
      <c r="O60" s="51" t="str">
        <f>B27</f>
        <v>Nummer 3 poule A</v>
      </c>
      <c r="P60" s="27"/>
      <c r="Q60" s="27"/>
      <c r="R60" s="27"/>
      <c r="S60" s="27"/>
      <c r="T60" s="32"/>
      <c r="U60" s="4"/>
      <c r="V60" s="28"/>
      <c r="W60" s="47" t="s">
        <v>39</v>
      </c>
      <c r="X60" s="28"/>
      <c r="Y60" s="4"/>
      <c r="Z60" s="25" t="str">
        <f t="shared" si="79"/>
        <v/>
      </c>
      <c r="AA60" s="9"/>
      <c r="AB60" s="25" t="str">
        <f t="shared" si="80"/>
        <v/>
      </c>
      <c r="AC60" s="4"/>
      <c r="AD60" s="11">
        <v>7.0</v>
      </c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52"/>
      <c r="AU60" s="4"/>
      <c r="AV60" s="4"/>
      <c r="AW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ht="14.25" customHeight="1">
      <c r="A92" s="4"/>
      <c r="B92" s="59"/>
      <c r="C92" s="59"/>
      <c r="D92" s="4"/>
      <c r="E92" s="4"/>
      <c r="F92" s="4"/>
      <c r="G92" s="4"/>
      <c r="H92" s="4"/>
      <c r="I92" s="11"/>
      <c r="J92" s="11"/>
      <c r="K92" s="11"/>
      <c r="L92" s="11"/>
      <c r="M92" s="4"/>
      <c r="N92" s="4"/>
      <c r="O92" s="4"/>
      <c r="P92" s="4"/>
      <c r="Q92" s="4"/>
      <c r="R92" s="4"/>
      <c r="S92" s="4"/>
      <c r="T92" s="58"/>
      <c r="U92" s="39"/>
      <c r="V92" s="4"/>
      <c r="W92" s="4"/>
      <c r="X92" s="4"/>
      <c r="Y92" s="4"/>
      <c r="Z92" s="4"/>
      <c r="AA92" s="11"/>
      <c r="AB92" s="39"/>
      <c r="AC92" s="11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ht="14.25" customHeight="1">
      <c r="A93" s="4"/>
      <c r="B93" s="59"/>
      <c r="C93" s="59"/>
      <c r="D93" s="4"/>
      <c r="E93" s="4"/>
      <c r="F93" s="4"/>
      <c r="G93" s="4"/>
      <c r="H93" s="4"/>
      <c r="I93" s="11"/>
      <c r="J93" s="11"/>
      <c r="K93" s="11"/>
      <c r="L93" s="11"/>
      <c r="M93" s="4"/>
      <c r="N93" s="4"/>
      <c r="O93" s="4"/>
      <c r="P93" s="4"/>
      <c r="Q93" s="4"/>
      <c r="R93" s="4"/>
      <c r="S93" s="4"/>
      <c r="T93" s="58"/>
      <c r="U93" s="39"/>
      <c r="V93" s="4"/>
      <c r="W93" s="4"/>
      <c r="X93" s="4"/>
      <c r="Y93" s="4"/>
      <c r="Z93" s="4"/>
      <c r="AA93" s="11"/>
      <c r="AB93" s="39"/>
      <c r="AC93" s="1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ht="14.25" customHeight="1">
      <c r="A94" s="4"/>
      <c r="B94" s="59"/>
      <c r="C94" s="59"/>
      <c r="D94" s="4"/>
      <c r="E94" s="4"/>
      <c r="F94" s="4"/>
      <c r="G94" s="4"/>
      <c r="H94" s="4"/>
      <c r="I94" s="11"/>
      <c r="J94" s="11"/>
      <c r="K94" s="11"/>
      <c r="L94" s="11"/>
      <c r="M94" s="4"/>
      <c r="N94" s="4"/>
      <c r="O94" s="4"/>
      <c r="P94" s="4"/>
      <c r="Q94" s="4"/>
      <c r="R94" s="4"/>
      <c r="S94" s="4"/>
      <c r="T94" s="58"/>
      <c r="U94" s="39"/>
      <c r="V94" s="4"/>
      <c r="W94" s="4"/>
      <c r="X94" s="4"/>
      <c r="Y94" s="4"/>
      <c r="Z94" s="4"/>
      <c r="AA94" s="11"/>
      <c r="AB94" s="39"/>
      <c r="AC94" s="1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ht="14.25" customHeight="1">
      <c r="A95" s="4"/>
      <c r="B95" s="59"/>
      <c r="C95" s="59"/>
      <c r="D95" s="4"/>
      <c r="E95" s="4"/>
      <c r="F95" s="4"/>
      <c r="G95" s="4"/>
      <c r="H95" s="4"/>
      <c r="I95" s="11"/>
      <c r="J95" s="11"/>
      <c r="K95" s="11"/>
      <c r="L95" s="11"/>
      <c r="M95" s="4"/>
      <c r="N95" s="4"/>
      <c r="O95" s="4"/>
      <c r="P95" s="4"/>
      <c r="Q95" s="4"/>
      <c r="R95" s="4"/>
      <c r="S95" s="4"/>
      <c r="T95" s="58"/>
      <c r="U95" s="39"/>
      <c r="V95" s="4"/>
      <c r="W95" s="4"/>
      <c r="X95" s="4"/>
      <c r="Y95" s="4"/>
      <c r="Z95" s="4"/>
      <c r="AA95" s="11"/>
      <c r="AB95" s="39"/>
      <c r="AC95" s="11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ht="14.25" customHeight="1">
      <c r="A96" s="4"/>
      <c r="B96" s="59"/>
      <c r="C96" s="59"/>
      <c r="D96" s="4"/>
      <c r="E96" s="4"/>
      <c r="F96" s="4"/>
      <c r="G96" s="4"/>
      <c r="H96" s="4"/>
      <c r="I96" s="11"/>
      <c r="J96" s="11"/>
      <c r="K96" s="11"/>
      <c r="L96" s="11"/>
      <c r="M96" s="4"/>
      <c r="N96" s="4"/>
      <c r="O96" s="4"/>
      <c r="P96" s="4"/>
      <c r="Q96" s="4"/>
      <c r="R96" s="4"/>
      <c r="S96" s="4"/>
      <c r="T96" s="58"/>
      <c r="U96" s="39"/>
      <c r="V96" s="4"/>
      <c r="W96" s="4"/>
      <c r="X96" s="4"/>
      <c r="Y96" s="4"/>
      <c r="Z96" s="4"/>
      <c r="AA96" s="11"/>
      <c r="AB96" s="39"/>
      <c r="AC96" s="11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ht="14.25" customHeight="1">
      <c r="A97" s="4"/>
      <c r="B97" s="59"/>
      <c r="C97" s="59"/>
      <c r="D97" s="4"/>
      <c r="E97" s="4"/>
      <c r="F97" s="4"/>
      <c r="G97" s="4"/>
      <c r="H97" s="4"/>
      <c r="I97" s="11"/>
      <c r="J97" s="11"/>
      <c r="K97" s="11"/>
      <c r="L97" s="11"/>
      <c r="M97" s="4"/>
      <c r="N97" s="4"/>
      <c r="O97" s="4"/>
      <c r="P97" s="4"/>
      <c r="Q97" s="4"/>
      <c r="R97" s="4"/>
      <c r="S97" s="4"/>
      <c r="T97" s="58"/>
      <c r="U97" s="39"/>
      <c r="V97" s="4"/>
      <c r="W97" s="4"/>
      <c r="X97" s="4"/>
      <c r="Y97" s="4"/>
      <c r="Z97" s="4"/>
      <c r="AA97" s="11"/>
      <c r="AB97" s="39"/>
      <c r="AC97" s="1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ht="14.25" customHeight="1">
      <c r="A98" s="4"/>
      <c r="B98" s="59"/>
      <c r="C98" s="59"/>
      <c r="D98" s="4"/>
      <c r="E98" s="4"/>
      <c r="F98" s="4"/>
      <c r="G98" s="4"/>
      <c r="H98" s="4"/>
      <c r="I98" s="11"/>
      <c r="J98" s="11"/>
      <c r="K98" s="11"/>
      <c r="L98" s="11"/>
      <c r="M98" s="4"/>
      <c r="N98" s="4"/>
      <c r="O98" s="4"/>
      <c r="P98" s="4"/>
      <c r="Q98" s="4"/>
      <c r="R98" s="4"/>
      <c r="S98" s="4"/>
      <c r="T98" s="58"/>
      <c r="U98" s="39"/>
      <c r="V98" s="4"/>
      <c r="W98" s="4"/>
      <c r="X98" s="4"/>
      <c r="Y98" s="4"/>
      <c r="Z98" s="4"/>
      <c r="AA98" s="11"/>
      <c r="AB98" s="39"/>
      <c r="AC98" s="1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ht="14.25" customHeight="1">
      <c r="A99" s="4"/>
      <c r="B99" s="59"/>
      <c r="C99" s="59"/>
      <c r="D99" s="4"/>
      <c r="E99" s="4"/>
      <c r="F99" s="4"/>
      <c r="G99" s="4"/>
      <c r="H99" s="4"/>
      <c r="I99" s="11"/>
      <c r="J99" s="11"/>
      <c r="K99" s="11"/>
      <c r="L99" s="11"/>
      <c r="M99" s="4"/>
      <c r="N99" s="4"/>
      <c r="O99" s="4"/>
      <c r="P99" s="4"/>
      <c r="Q99" s="4"/>
      <c r="R99" s="4"/>
      <c r="S99" s="4"/>
      <c r="T99" s="58"/>
      <c r="U99" s="39"/>
      <c r="V99" s="4"/>
      <c r="W99" s="4"/>
      <c r="X99" s="4"/>
      <c r="Y99" s="4"/>
      <c r="Z99" s="4"/>
      <c r="AA99" s="11"/>
      <c r="AB99" s="39"/>
      <c r="AC99" s="11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ht="14.25" customHeight="1">
      <c r="A100" s="4"/>
      <c r="B100" s="59"/>
      <c r="C100" s="59"/>
      <c r="D100" s="4"/>
      <c r="E100" s="4"/>
      <c r="F100" s="4"/>
      <c r="G100" s="4"/>
      <c r="H100" s="4"/>
      <c r="I100" s="11"/>
      <c r="J100" s="11"/>
      <c r="K100" s="11"/>
      <c r="L100" s="11"/>
      <c r="M100" s="4"/>
      <c r="N100" s="4"/>
      <c r="O100" s="4"/>
      <c r="P100" s="4"/>
      <c r="Q100" s="4"/>
      <c r="R100" s="4"/>
      <c r="S100" s="4"/>
      <c r="T100" s="58"/>
      <c r="U100" s="39"/>
      <c r="V100" s="4"/>
      <c r="W100" s="4"/>
      <c r="X100" s="4"/>
      <c r="Y100" s="4"/>
      <c r="Z100" s="4"/>
      <c r="AA100" s="11"/>
      <c r="AB100" s="39"/>
      <c r="AC100" s="11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ht="14.25" customHeight="1">
      <c r="A101" s="4"/>
      <c r="B101" s="59"/>
      <c r="C101" s="59"/>
      <c r="D101" s="4"/>
      <c r="E101" s="4"/>
      <c r="F101" s="4"/>
      <c r="G101" s="4"/>
      <c r="H101" s="4"/>
      <c r="I101" s="11"/>
      <c r="J101" s="11"/>
      <c r="K101" s="11"/>
      <c r="L101" s="11"/>
      <c r="M101" s="4"/>
      <c r="N101" s="4"/>
      <c r="O101" s="4"/>
      <c r="P101" s="4"/>
      <c r="Q101" s="4"/>
      <c r="R101" s="4"/>
      <c r="S101" s="4"/>
      <c r="T101" s="58"/>
      <c r="U101" s="39"/>
      <c r="V101" s="4"/>
      <c r="W101" s="4"/>
      <c r="X101" s="4"/>
      <c r="Y101" s="4"/>
      <c r="Z101" s="4"/>
      <c r="AA101" s="11"/>
      <c r="AB101" s="39"/>
      <c r="AC101" s="1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ht="14.25" customHeight="1">
      <c r="A102" s="4"/>
      <c r="B102" s="59"/>
      <c r="C102" s="59"/>
      <c r="D102" s="4"/>
      <c r="E102" s="4"/>
      <c r="F102" s="4"/>
      <c r="G102" s="4"/>
      <c r="H102" s="4"/>
      <c r="I102" s="11"/>
      <c r="J102" s="11"/>
      <c r="K102" s="11"/>
      <c r="L102" s="11"/>
      <c r="M102" s="4"/>
      <c r="N102" s="4"/>
      <c r="O102" s="4"/>
      <c r="P102" s="4"/>
      <c r="Q102" s="4"/>
      <c r="R102" s="4"/>
      <c r="S102" s="4"/>
      <c r="T102" s="58"/>
      <c r="U102" s="39"/>
      <c r="V102" s="4"/>
      <c r="W102" s="4"/>
      <c r="X102" s="4"/>
      <c r="Y102" s="4"/>
      <c r="Z102" s="4"/>
      <c r="AA102" s="11"/>
      <c r="AB102" s="39"/>
      <c r="AC102" s="11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ht="14.25" customHeight="1">
      <c r="A103" s="4"/>
      <c r="B103" s="59"/>
      <c r="C103" s="59"/>
      <c r="D103" s="4"/>
      <c r="E103" s="4"/>
      <c r="F103" s="4"/>
      <c r="G103" s="4"/>
      <c r="H103" s="4"/>
      <c r="I103" s="11"/>
      <c r="J103" s="11"/>
      <c r="K103" s="11"/>
      <c r="L103" s="11"/>
      <c r="M103" s="4"/>
      <c r="N103" s="4"/>
      <c r="O103" s="4"/>
      <c r="P103" s="4"/>
      <c r="Q103" s="4"/>
      <c r="R103" s="4"/>
      <c r="S103" s="4"/>
      <c r="T103" s="58"/>
      <c r="U103" s="39"/>
      <c r="V103" s="4"/>
      <c r="W103" s="4"/>
      <c r="X103" s="4"/>
      <c r="Y103" s="4"/>
      <c r="Z103" s="4"/>
      <c r="AA103" s="11"/>
      <c r="AB103" s="39"/>
      <c r="AC103" s="11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ht="14.25" customHeight="1">
      <c r="A104" s="4"/>
      <c r="B104" s="59"/>
      <c r="C104" s="59"/>
      <c r="D104" s="4"/>
      <c r="E104" s="4"/>
      <c r="F104" s="4"/>
      <c r="G104" s="4"/>
      <c r="H104" s="4"/>
      <c r="I104" s="11"/>
      <c r="J104" s="11"/>
      <c r="K104" s="11"/>
      <c r="L104" s="11"/>
      <c r="M104" s="4"/>
      <c r="N104" s="4"/>
      <c r="O104" s="4"/>
      <c r="P104" s="4"/>
      <c r="Q104" s="4"/>
      <c r="R104" s="4"/>
      <c r="S104" s="4"/>
      <c r="T104" s="58"/>
      <c r="U104" s="39"/>
      <c r="V104" s="4"/>
      <c r="W104" s="4"/>
      <c r="X104" s="4"/>
      <c r="Y104" s="4"/>
      <c r="Z104" s="4"/>
      <c r="AA104" s="11"/>
      <c r="AB104" s="39"/>
      <c r="AC104" s="11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ht="14.25" customHeight="1">
      <c r="A105" s="4"/>
      <c r="B105" s="59"/>
      <c r="C105" s="59"/>
      <c r="D105" s="4"/>
      <c r="E105" s="4"/>
      <c r="F105" s="4"/>
      <c r="G105" s="4"/>
      <c r="H105" s="4"/>
      <c r="I105" s="11"/>
      <c r="J105" s="11"/>
      <c r="K105" s="11"/>
      <c r="L105" s="11"/>
      <c r="M105" s="4"/>
      <c r="N105" s="4"/>
      <c r="O105" s="4"/>
      <c r="P105" s="4"/>
      <c r="Q105" s="4"/>
      <c r="R105" s="4"/>
      <c r="S105" s="4"/>
      <c r="T105" s="58"/>
      <c r="U105" s="39"/>
      <c r="V105" s="4"/>
      <c r="W105" s="4"/>
      <c r="X105" s="4"/>
      <c r="Y105" s="4"/>
      <c r="Z105" s="4"/>
      <c r="AA105" s="11"/>
      <c r="AB105" s="39"/>
      <c r="AC105" s="11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ht="14.25" customHeight="1">
      <c r="A106" s="4"/>
      <c r="B106" s="59"/>
      <c r="C106" s="59"/>
      <c r="D106" s="4"/>
      <c r="E106" s="4"/>
      <c r="F106" s="4"/>
      <c r="G106" s="4"/>
      <c r="H106" s="4"/>
      <c r="I106" s="11"/>
      <c r="J106" s="11"/>
      <c r="K106" s="11"/>
      <c r="L106" s="11"/>
      <c r="M106" s="4"/>
      <c r="N106" s="4"/>
      <c r="O106" s="4"/>
      <c r="P106" s="4"/>
      <c r="Q106" s="4"/>
      <c r="R106" s="4"/>
      <c r="S106" s="4"/>
      <c r="T106" s="58"/>
      <c r="U106" s="39"/>
      <c r="V106" s="4"/>
      <c r="W106" s="4"/>
      <c r="X106" s="4"/>
      <c r="Y106" s="4"/>
      <c r="Z106" s="4"/>
      <c r="AA106" s="11"/>
      <c r="AB106" s="39"/>
      <c r="AC106" s="11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ht="14.25" customHeight="1">
      <c r="A107" s="4"/>
      <c r="B107" s="59"/>
      <c r="C107" s="59"/>
      <c r="D107" s="4"/>
      <c r="E107" s="4"/>
      <c r="F107" s="4"/>
      <c r="G107" s="4"/>
      <c r="H107" s="4"/>
      <c r="I107" s="11"/>
      <c r="J107" s="11"/>
      <c r="K107" s="11"/>
      <c r="L107" s="11"/>
      <c r="M107" s="4"/>
      <c r="N107" s="4"/>
      <c r="O107" s="4"/>
      <c r="P107" s="4"/>
      <c r="Q107" s="4"/>
      <c r="R107" s="4"/>
      <c r="S107" s="4"/>
      <c r="T107" s="58"/>
      <c r="U107" s="39"/>
      <c r="V107" s="4"/>
      <c r="W107" s="4"/>
      <c r="X107" s="4"/>
      <c r="Y107" s="4"/>
      <c r="Z107" s="4"/>
      <c r="AA107" s="11"/>
      <c r="AB107" s="39"/>
      <c r="AC107" s="11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</sheetData>
  <mergeCells count="152">
    <mergeCell ref="A24:A26"/>
    <mergeCell ref="L24:L26"/>
    <mergeCell ref="B26:H26"/>
    <mergeCell ref="A36:B36"/>
    <mergeCell ref="D36:E36"/>
    <mergeCell ref="H36:M36"/>
    <mergeCell ref="A37:B37"/>
    <mergeCell ref="D37:E37"/>
    <mergeCell ref="H37:M37"/>
    <mergeCell ref="A35:B35"/>
    <mergeCell ref="D35:E35"/>
    <mergeCell ref="B21:H21"/>
    <mergeCell ref="B19:H19"/>
    <mergeCell ref="B20:H20"/>
    <mergeCell ref="A49:B49"/>
    <mergeCell ref="D49:E49"/>
    <mergeCell ref="H40:M40"/>
    <mergeCell ref="H45:M45"/>
    <mergeCell ref="B6:H6"/>
    <mergeCell ref="A3:A5"/>
    <mergeCell ref="L3:L5"/>
    <mergeCell ref="M3:M5"/>
    <mergeCell ref="N3:N5"/>
    <mergeCell ref="O3:O5"/>
    <mergeCell ref="Q5:W5"/>
    <mergeCell ref="AA3:AA5"/>
    <mergeCell ref="AB3:AB5"/>
    <mergeCell ref="AC3:AC5"/>
    <mergeCell ref="M10:M12"/>
    <mergeCell ref="N10:N12"/>
    <mergeCell ref="O10:O12"/>
    <mergeCell ref="Q8:W8"/>
    <mergeCell ref="B7:H7"/>
    <mergeCell ref="A1:AD2"/>
    <mergeCell ref="P3:P5"/>
    <mergeCell ref="AC17:AC19"/>
    <mergeCell ref="AA17:AA19"/>
    <mergeCell ref="AB17:AB19"/>
    <mergeCell ref="AD3:AD5"/>
    <mergeCell ref="M24:M26"/>
    <mergeCell ref="N24:N26"/>
    <mergeCell ref="AD17:AD19"/>
    <mergeCell ref="Q19:W19"/>
    <mergeCell ref="Q20:W20"/>
    <mergeCell ref="M17:M19"/>
    <mergeCell ref="P17:P19"/>
    <mergeCell ref="L17:L19"/>
    <mergeCell ref="O55:T55"/>
    <mergeCell ref="V53:X53"/>
    <mergeCell ref="Z53:AB53"/>
    <mergeCell ref="A51:B51"/>
    <mergeCell ref="A53:B53"/>
    <mergeCell ref="A48:B48"/>
    <mergeCell ref="A50:B50"/>
    <mergeCell ref="A38:B38"/>
    <mergeCell ref="D38:E38"/>
    <mergeCell ref="H38:M38"/>
    <mergeCell ref="H33:T33"/>
    <mergeCell ref="H35:T35"/>
    <mergeCell ref="V35:X35"/>
    <mergeCell ref="Z35:AB35"/>
    <mergeCell ref="B27:H27"/>
    <mergeCell ref="B28:H28"/>
    <mergeCell ref="B29:H29"/>
    <mergeCell ref="Q21:W21"/>
    <mergeCell ref="B22:H22"/>
    <mergeCell ref="Q22:W22"/>
    <mergeCell ref="O24:O26"/>
    <mergeCell ref="Q6:W6"/>
    <mergeCell ref="Q7:W7"/>
    <mergeCell ref="O49:T49"/>
    <mergeCell ref="O47:T47"/>
    <mergeCell ref="O46:T46"/>
    <mergeCell ref="O45:T45"/>
    <mergeCell ref="N17:N19"/>
    <mergeCell ref="O17:O19"/>
    <mergeCell ref="O40:T40"/>
    <mergeCell ref="O41:T41"/>
    <mergeCell ref="O38:T38"/>
    <mergeCell ref="O37:T37"/>
    <mergeCell ref="O36:T36"/>
    <mergeCell ref="O42:T42"/>
    <mergeCell ref="O58:T58"/>
    <mergeCell ref="H57:T57"/>
    <mergeCell ref="D54:E54"/>
    <mergeCell ref="H54:M54"/>
    <mergeCell ref="D59:E59"/>
    <mergeCell ref="D51:E51"/>
    <mergeCell ref="D53:E53"/>
    <mergeCell ref="D48:E48"/>
    <mergeCell ref="D50:E50"/>
    <mergeCell ref="O50:T50"/>
    <mergeCell ref="O51:T51"/>
    <mergeCell ref="H59:M59"/>
    <mergeCell ref="O59:T59"/>
    <mergeCell ref="H48:T48"/>
    <mergeCell ref="O56:T56"/>
    <mergeCell ref="O60:T60"/>
    <mergeCell ref="O54:T54"/>
    <mergeCell ref="H51:M51"/>
    <mergeCell ref="H53:T53"/>
    <mergeCell ref="D57:E57"/>
    <mergeCell ref="D56:E56"/>
    <mergeCell ref="A59:B59"/>
    <mergeCell ref="A57:B57"/>
    <mergeCell ref="A58:B58"/>
    <mergeCell ref="D58:E58"/>
    <mergeCell ref="H58:M58"/>
    <mergeCell ref="A56:B56"/>
    <mergeCell ref="H56:M56"/>
    <mergeCell ref="V44:X44"/>
    <mergeCell ref="Z44:AB44"/>
    <mergeCell ref="A46:B46"/>
    <mergeCell ref="D46:E46"/>
    <mergeCell ref="A47:B47"/>
    <mergeCell ref="D47:E47"/>
    <mergeCell ref="A44:B44"/>
    <mergeCell ref="D44:E44"/>
    <mergeCell ref="H44:T44"/>
    <mergeCell ref="H49:M49"/>
    <mergeCell ref="H50:M50"/>
    <mergeCell ref="H46:M46"/>
    <mergeCell ref="H47:M47"/>
    <mergeCell ref="A60:B60"/>
    <mergeCell ref="D60:E60"/>
    <mergeCell ref="H60:M60"/>
    <mergeCell ref="D55:E55"/>
    <mergeCell ref="H55:M55"/>
    <mergeCell ref="A55:B55"/>
    <mergeCell ref="A54:B54"/>
    <mergeCell ref="A45:B45"/>
    <mergeCell ref="D45:E45"/>
    <mergeCell ref="H41:M41"/>
    <mergeCell ref="A41:B41"/>
    <mergeCell ref="D40:E40"/>
    <mergeCell ref="D39:E39"/>
    <mergeCell ref="A40:B40"/>
    <mergeCell ref="H39:T39"/>
    <mergeCell ref="D41:E41"/>
    <mergeCell ref="H42:M42"/>
    <mergeCell ref="A42:B42"/>
    <mergeCell ref="D42:E42"/>
    <mergeCell ref="A39:B39"/>
    <mergeCell ref="B8:H8"/>
    <mergeCell ref="B5:H5"/>
    <mergeCell ref="B12:H12"/>
    <mergeCell ref="B13:H13"/>
    <mergeCell ref="B14:H14"/>
    <mergeCell ref="B15:H15"/>
    <mergeCell ref="A17:A19"/>
    <mergeCell ref="A10:A12"/>
    <mergeCell ref="L10:L12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2" width="5.0"/>
    <col customWidth="1" min="13" max="13" width="4.88"/>
    <col customWidth="1" min="14" max="29" width="5.0"/>
    <col customWidth="1" min="30" max="30" width="16.25"/>
    <col customWidth="1" min="31" max="43" width="3.25"/>
  </cols>
  <sheetData>
    <row r="1" ht="14.25" customHeigh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60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</row>
    <row r="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60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</row>
    <row r="3" ht="21.0" customHeight="1">
      <c r="A3" s="8" t="s">
        <v>1</v>
      </c>
      <c r="B3" s="4"/>
      <c r="C3" s="4"/>
      <c r="D3" s="4"/>
      <c r="E3" s="4"/>
      <c r="F3" s="9"/>
      <c r="G3" s="9"/>
      <c r="H3" s="9"/>
      <c r="I3" s="10"/>
      <c r="J3" s="11"/>
      <c r="K3" s="12" t="s">
        <v>2</v>
      </c>
      <c r="L3" s="12" t="s">
        <v>3</v>
      </c>
      <c r="M3" s="12" t="s">
        <v>4</v>
      </c>
      <c r="N3" s="12" t="s">
        <v>5</v>
      </c>
      <c r="O3" s="8" t="s">
        <v>1</v>
      </c>
      <c r="P3" s="4"/>
      <c r="Q3" s="4"/>
      <c r="R3" s="4"/>
      <c r="S3" s="4"/>
      <c r="T3" s="4"/>
      <c r="U3" s="13"/>
      <c r="V3" s="13"/>
      <c r="W3" s="9"/>
      <c r="X3" s="10"/>
      <c r="Y3" s="4"/>
      <c r="Z3" s="12" t="s">
        <v>2</v>
      </c>
      <c r="AA3" s="12" t="s">
        <v>3</v>
      </c>
      <c r="AB3" s="12" t="s">
        <v>4</v>
      </c>
      <c r="AC3" s="12" t="s">
        <v>5</v>
      </c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ht="20.25" customHeight="1">
      <c r="A4" s="14"/>
      <c r="B4" s="4"/>
      <c r="C4" s="4"/>
      <c r="D4" s="15"/>
      <c r="E4" s="16"/>
      <c r="F4" s="17"/>
      <c r="G4" s="17"/>
      <c r="H4" s="17"/>
      <c r="I4" s="18"/>
      <c r="J4" s="9"/>
      <c r="O4" s="14"/>
      <c r="P4" s="4"/>
      <c r="Q4" s="4"/>
      <c r="R4" s="4"/>
      <c r="S4" s="4"/>
      <c r="T4" s="15"/>
      <c r="U4" s="9"/>
      <c r="V4" s="9"/>
      <c r="W4" s="9"/>
      <c r="X4" s="18"/>
      <c r="Y4" s="15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ht="21.75" customHeight="1">
      <c r="A5" s="19"/>
      <c r="B5" s="20" t="s">
        <v>50</v>
      </c>
      <c r="C5" s="21"/>
      <c r="D5" s="21"/>
      <c r="E5" s="21"/>
      <c r="F5" s="21"/>
      <c r="G5" s="22"/>
      <c r="H5" s="23" t="s">
        <v>7</v>
      </c>
      <c r="I5" s="23" t="s">
        <v>8</v>
      </c>
      <c r="J5" s="23" t="s">
        <v>9</v>
      </c>
      <c r="K5" s="24"/>
      <c r="L5" s="24"/>
      <c r="M5" s="24"/>
      <c r="N5" s="24"/>
      <c r="O5" s="19"/>
      <c r="P5" s="20" t="s">
        <v>51</v>
      </c>
      <c r="Q5" s="21"/>
      <c r="R5" s="21"/>
      <c r="S5" s="21"/>
      <c r="T5" s="21"/>
      <c r="U5" s="21"/>
      <c r="V5" s="22"/>
      <c r="W5" s="23" t="s">
        <v>7</v>
      </c>
      <c r="X5" s="23" t="s">
        <v>8</v>
      </c>
      <c r="Y5" s="23" t="s">
        <v>9</v>
      </c>
      <c r="Z5" s="24"/>
      <c r="AA5" s="24"/>
      <c r="AB5" s="24"/>
      <c r="AC5" s="2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ht="18.0" customHeight="1">
      <c r="A6" s="25" t="str">
        <f t="shared" ref="A6:A10" si="1">RANK(J6,$J$6:$J$10,0)</f>
        <v>1</v>
      </c>
      <c r="B6" s="62" t="s">
        <v>52</v>
      </c>
      <c r="C6" s="27"/>
      <c r="D6" s="27"/>
      <c r="E6" s="27"/>
      <c r="F6" s="27"/>
      <c r="G6" s="32"/>
      <c r="H6" s="28" t="str">
        <f t="shared" ref="H6:H10" si="2">SUMIF($G$21:$L$32,B6,$U$21:$U$32)+SUMIF($N$21:$S$32,B6,$W$21:$W$32)</f>
        <v>0</v>
      </c>
      <c r="I6" s="28" t="str">
        <f t="shared" ref="I6:I10" si="3">SUMIF($G$21:$L$32,B6,$W$21:$W$32)+SUMIF($N$21:$S$32,B6,$U$21:$U$32)</f>
        <v>0</v>
      </c>
      <c r="J6" s="63" t="str">
        <f t="shared" ref="J6:J10" si="4">(K6*2)+L6+(H6*0.001)-(I6*0.001)</f>
        <v>0</v>
      </c>
      <c r="K6" s="30" t="str">
        <f t="shared" ref="K6:K10" si="5">SUMPRODUCT(($G$21:$L$32=B6)*($Y$21:$Y$32=2))+SUMPRODUCT(($N$21:$S$32=B6)*($AA$21:$AA$32=2))</f>
        <v>0</v>
      </c>
      <c r="L6" s="30" t="str">
        <f t="shared" ref="L6:L10" si="6">SUMPRODUCT(($G$21:$L$32=B6)*($Y$21:$Y$32=1))+SUMPRODUCT(($N$21:$S$32=B6)*($AA$21:$AA$32=1))</f>
        <v>0</v>
      </c>
      <c r="M6" s="30" t="str">
        <f t="shared" ref="M6:M10" si="7">SUMPRODUCT(($G$21:$L$32=B6)*($Y$21:$Y$32=0))+SUMPRODUCT(($N$21:$S$32=B6)*($AA$21:$AA$32=0))</f>
        <v>0</v>
      </c>
      <c r="N6" s="31" t="str">
        <f t="shared" ref="N6:N10" si="8">H6-I6</f>
        <v>0</v>
      </c>
      <c r="O6" s="25" t="str">
        <f t="shared" ref="O6:O8" si="9">RANK(Y6,$Y$6:$Y$8,0)</f>
        <v>1</v>
      </c>
      <c r="P6" s="26" t="s">
        <v>53</v>
      </c>
      <c r="Q6" s="27"/>
      <c r="R6" s="27"/>
      <c r="S6" s="27"/>
      <c r="T6" s="27"/>
      <c r="U6" s="27"/>
      <c r="V6" s="32"/>
      <c r="W6" s="28" t="str">
        <f t="shared" ref="W6:W8" si="10">SUMIF($G$35:$L$40,P6,$U$35:$U$40)+SUMIF($N$35:$S$40,P6,$W$35:$W$40)</f>
        <v>0</v>
      </c>
      <c r="X6" s="28" t="str">
        <f t="shared" ref="X6:X8" si="11">SUMIF($G$35:$L$40,P6,$W$35:$W$40)+SUMIF($N$35:$S$40,P6,$U$35:$U$40)</f>
        <v>0</v>
      </c>
      <c r="Y6" s="63" t="str">
        <f t="shared" ref="Y6:Y8" si="12">(Z6*2)+AA6+(W6*0.001)-(X6*0.001)</f>
        <v>0</v>
      </c>
      <c r="Z6" s="30" t="str">
        <f t="shared" ref="Z6:Z8" si="13">SUMPRODUCT(($G$35:$L$40=P6)*($Y$35:$Y$40=2))+SUMPRODUCT(($N$35:$S$40=P6)*($AA$35:$AA$40=2))</f>
        <v>0</v>
      </c>
      <c r="AA6" s="30" t="str">
        <f t="shared" ref="AA6:AA8" si="14">SUMPRODUCT(($G$35:$L$40=P6)*($Y$35:$Y$40=1))+SUMPRODUCT(($N$35:$S$40=P6)*($AA$35:$AA$40=1))</f>
        <v>0</v>
      </c>
      <c r="AB6" s="30" t="str">
        <f t="shared" ref="AB6:AB8" si="15">SUMPRODUCT(($G$35:$L$40=P6)*($Y$35:$Y$40=0))+SUMPRODUCT(($N$35:$S$40=P6)*($AA$35:$AA$40=0))</f>
        <v>0</v>
      </c>
      <c r="AC6" s="31" t="str">
        <f t="shared" ref="AC6:AC8" si="16">W6-X6</f>
        <v>0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ht="18.0" customHeight="1">
      <c r="A7" s="25" t="str">
        <f t="shared" si="1"/>
        <v>1</v>
      </c>
      <c r="B7" s="26" t="s">
        <v>54</v>
      </c>
      <c r="C7" s="27"/>
      <c r="D7" s="27"/>
      <c r="E7" s="27"/>
      <c r="F7" s="27"/>
      <c r="G7" s="32"/>
      <c r="H7" s="28" t="str">
        <f t="shared" si="2"/>
        <v>0</v>
      </c>
      <c r="I7" s="28" t="str">
        <f t="shared" si="3"/>
        <v>0</v>
      </c>
      <c r="J7" s="63" t="str">
        <f t="shared" si="4"/>
        <v>0</v>
      </c>
      <c r="K7" s="30" t="str">
        <f t="shared" si="5"/>
        <v>0</v>
      </c>
      <c r="L7" s="30" t="str">
        <f t="shared" si="6"/>
        <v>0</v>
      </c>
      <c r="M7" s="30" t="str">
        <f t="shared" si="7"/>
        <v>0</v>
      </c>
      <c r="N7" s="31" t="str">
        <f t="shared" si="8"/>
        <v>0</v>
      </c>
      <c r="O7" s="25" t="str">
        <f t="shared" si="9"/>
        <v>1</v>
      </c>
      <c r="P7" s="62" t="s">
        <v>55</v>
      </c>
      <c r="Q7" s="27"/>
      <c r="R7" s="27"/>
      <c r="S7" s="27"/>
      <c r="T7" s="27"/>
      <c r="U7" s="27"/>
      <c r="V7" s="32"/>
      <c r="W7" s="28" t="str">
        <f t="shared" si="10"/>
        <v>0</v>
      </c>
      <c r="X7" s="28" t="str">
        <f t="shared" si="11"/>
        <v>0</v>
      </c>
      <c r="Y7" s="63" t="str">
        <f t="shared" si="12"/>
        <v>0</v>
      </c>
      <c r="Z7" s="30" t="str">
        <f t="shared" si="13"/>
        <v>0</v>
      </c>
      <c r="AA7" s="30" t="str">
        <f t="shared" si="14"/>
        <v>0</v>
      </c>
      <c r="AB7" s="30" t="str">
        <f t="shared" si="15"/>
        <v>0</v>
      </c>
      <c r="AC7" s="31" t="str">
        <f t="shared" si="16"/>
        <v>0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ht="18.0" customHeight="1">
      <c r="A8" s="25" t="str">
        <f t="shared" si="1"/>
        <v>1</v>
      </c>
      <c r="B8" s="62" t="s">
        <v>56</v>
      </c>
      <c r="C8" s="27"/>
      <c r="D8" s="27"/>
      <c r="E8" s="27"/>
      <c r="F8" s="27"/>
      <c r="G8" s="32"/>
      <c r="H8" s="28" t="str">
        <f t="shared" si="2"/>
        <v>0</v>
      </c>
      <c r="I8" s="28" t="str">
        <f t="shared" si="3"/>
        <v>0</v>
      </c>
      <c r="J8" s="63" t="str">
        <f t="shared" si="4"/>
        <v>0</v>
      </c>
      <c r="K8" s="30" t="str">
        <f t="shared" si="5"/>
        <v>0</v>
      </c>
      <c r="L8" s="30" t="str">
        <f t="shared" si="6"/>
        <v>0</v>
      </c>
      <c r="M8" s="30" t="str">
        <f t="shared" si="7"/>
        <v>0</v>
      </c>
      <c r="N8" s="31" t="str">
        <f t="shared" si="8"/>
        <v>0</v>
      </c>
      <c r="O8" s="25" t="str">
        <f t="shared" si="9"/>
        <v>1</v>
      </c>
      <c r="P8" s="26" t="s">
        <v>57</v>
      </c>
      <c r="Q8" s="27"/>
      <c r="R8" s="27"/>
      <c r="S8" s="27"/>
      <c r="T8" s="27"/>
      <c r="U8" s="27"/>
      <c r="V8" s="32"/>
      <c r="W8" s="28" t="str">
        <f t="shared" si="10"/>
        <v>0</v>
      </c>
      <c r="X8" s="28" t="str">
        <f t="shared" si="11"/>
        <v>0</v>
      </c>
      <c r="Y8" s="63" t="str">
        <f t="shared" si="12"/>
        <v>0</v>
      </c>
      <c r="Z8" s="30" t="str">
        <f t="shared" si="13"/>
        <v>0</v>
      </c>
      <c r="AA8" s="30" t="str">
        <f t="shared" si="14"/>
        <v>0</v>
      </c>
      <c r="AB8" s="30" t="str">
        <f t="shared" si="15"/>
        <v>0</v>
      </c>
      <c r="AC8" s="31" t="str">
        <f t="shared" si="16"/>
        <v>0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ht="18.0" customHeight="1">
      <c r="A9" s="25" t="str">
        <f t="shared" si="1"/>
        <v>1</v>
      </c>
      <c r="B9" s="62" t="s">
        <v>58</v>
      </c>
      <c r="C9" s="27"/>
      <c r="D9" s="27"/>
      <c r="E9" s="27"/>
      <c r="F9" s="27"/>
      <c r="G9" s="32"/>
      <c r="H9" s="28" t="str">
        <f t="shared" si="2"/>
        <v>0</v>
      </c>
      <c r="I9" s="28" t="str">
        <f t="shared" si="3"/>
        <v>0</v>
      </c>
      <c r="J9" s="63" t="str">
        <f t="shared" si="4"/>
        <v>0</v>
      </c>
      <c r="K9" s="30" t="str">
        <f t="shared" si="5"/>
        <v>0</v>
      </c>
      <c r="L9" s="30" t="str">
        <f t="shared" si="6"/>
        <v>0</v>
      </c>
      <c r="M9" s="30" t="str">
        <f t="shared" si="7"/>
        <v>0</v>
      </c>
      <c r="N9" s="31" t="str">
        <f t="shared" si="8"/>
        <v>0</v>
      </c>
      <c r="O9" s="64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6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ht="18.0" customHeight="1">
      <c r="A10" s="25" t="str">
        <f t="shared" si="1"/>
        <v>1</v>
      </c>
      <c r="B10" s="26" t="s">
        <v>59</v>
      </c>
      <c r="C10" s="27"/>
      <c r="D10" s="27"/>
      <c r="E10" s="27"/>
      <c r="F10" s="27"/>
      <c r="G10" s="32"/>
      <c r="H10" s="28" t="str">
        <f t="shared" si="2"/>
        <v>0</v>
      </c>
      <c r="I10" s="28" t="str">
        <f t="shared" si="3"/>
        <v>0</v>
      </c>
      <c r="J10" s="63" t="str">
        <f t="shared" si="4"/>
        <v>0</v>
      </c>
      <c r="K10" s="30" t="str">
        <f t="shared" si="5"/>
        <v>0</v>
      </c>
      <c r="L10" s="30" t="str">
        <f t="shared" si="6"/>
        <v>0</v>
      </c>
      <c r="M10" s="30" t="str">
        <f t="shared" si="7"/>
        <v>0</v>
      </c>
      <c r="N10" s="31" t="str">
        <f t="shared" si="8"/>
        <v>0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1"/>
      <c r="AA10" s="39"/>
      <c r="AB10" s="11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ht="14.25" customHeight="1">
      <c r="A11" s="6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1"/>
      <c r="AA11" s="39"/>
      <c r="AB11" s="11"/>
      <c r="AC11" s="4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ht="30.0" customHeight="1">
      <c r="A12" s="8" t="s">
        <v>1</v>
      </c>
      <c r="B12" s="4"/>
      <c r="C12" s="4"/>
      <c r="D12" s="4"/>
      <c r="E12" s="4"/>
      <c r="F12" s="13"/>
      <c r="G12" s="13"/>
      <c r="H12" s="9"/>
      <c r="I12" s="9"/>
      <c r="J12" s="4"/>
      <c r="K12" s="12" t="s">
        <v>2</v>
      </c>
      <c r="L12" s="12" t="s">
        <v>3</v>
      </c>
      <c r="M12" s="12" t="s">
        <v>4</v>
      </c>
      <c r="N12" s="12" t="s">
        <v>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1"/>
      <c r="AA12" s="39"/>
      <c r="AB12" s="11"/>
      <c r="AC12" s="4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</row>
    <row r="13">
      <c r="A13" s="14"/>
      <c r="B13" s="4"/>
      <c r="C13" s="4"/>
      <c r="D13" s="4"/>
      <c r="E13" s="15"/>
      <c r="F13" s="9"/>
      <c r="G13" s="9"/>
      <c r="H13" s="9"/>
      <c r="I13" s="18"/>
      <c r="J13" s="15"/>
      <c r="O13" s="4"/>
      <c r="P13" s="67" t="s">
        <v>60</v>
      </c>
      <c r="Y13" s="68"/>
      <c r="Z13" s="68"/>
      <c r="AA13" s="68"/>
      <c r="AB13" s="68"/>
      <c r="AC13" s="68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</row>
    <row r="14" ht="18.0" customHeight="1">
      <c r="A14" s="19"/>
      <c r="B14" s="20" t="s">
        <v>61</v>
      </c>
      <c r="C14" s="21"/>
      <c r="D14" s="21"/>
      <c r="E14" s="21"/>
      <c r="F14" s="21"/>
      <c r="G14" s="22"/>
      <c r="H14" s="23" t="s">
        <v>7</v>
      </c>
      <c r="I14" s="23" t="s">
        <v>8</v>
      </c>
      <c r="J14" s="23" t="s">
        <v>9</v>
      </c>
      <c r="K14" s="24"/>
      <c r="L14" s="24"/>
      <c r="M14" s="24"/>
      <c r="N14" s="24"/>
      <c r="O14" s="4"/>
      <c r="Y14" s="68"/>
      <c r="Z14" s="68"/>
      <c r="AA14" s="68"/>
      <c r="AB14" s="68"/>
      <c r="AC14" s="68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</row>
    <row r="15" ht="18.0" customHeight="1">
      <c r="A15" s="25" t="str">
        <f t="shared" ref="A15:A17" si="17">RANK(J15,$J$15:$J$17,0)</f>
        <v>1</v>
      </c>
      <c r="B15" s="69" t="s">
        <v>62</v>
      </c>
      <c r="C15" s="27"/>
      <c r="D15" s="27"/>
      <c r="E15" s="27"/>
      <c r="F15" s="27"/>
      <c r="G15" s="32"/>
      <c r="H15" s="28" t="str">
        <f t="shared" ref="H15:H17" si="18">SUMIF($G$43:$L$48,B15,$U$43:$U$48)+SUMIF($N$43:$S$48,B15,$W$43:$W$48)</f>
        <v>0</v>
      </c>
      <c r="I15" s="28" t="str">
        <f t="shared" ref="I15:I17" si="19">SUMIF($G$43:$L$48,B15,$W$43:$W$48)+SUMIF($N$43:$S$48,B15,$U$43:$U$48)</f>
        <v>0</v>
      </c>
      <c r="J15" s="63" t="str">
        <f t="shared" ref="J15:J17" si="20">(K15*2)+L15+(H15*0.001)-(I15*0.001)</f>
        <v>0</v>
      </c>
      <c r="K15" s="30" t="str">
        <f t="shared" ref="K15:K17" si="21">SUMPRODUCT(($G$43:$L$48=B15)*($Y$43:$Y$48=2))+SUMPRODUCT(($N$43:$S$48=B15)*($AA$43:$AA$48=2))</f>
        <v>0</v>
      </c>
      <c r="L15" s="30" t="str">
        <f t="shared" ref="L15:L17" si="22">SUMPRODUCT(($G$43:$L$48=B15)*($Y$43:$Y$48=1))+SUMPRODUCT(($N$43:$S$48=B15)*($AA$43:$AA$48=1))</f>
        <v>0</v>
      </c>
      <c r="M15" s="30" t="str">
        <f t="shared" ref="M15:M17" si="23">SUMPRODUCT(($G$43:$L$48=B15)*($Y$43:$Y$48=0))+SUMPRODUCT(($N$43:$S$48=B15)*($AA$43:$AA$48=0))</f>
        <v>0</v>
      </c>
      <c r="N15" s="31" t="str">
        <f t="shared" ref="N15:N17" si="24">H15-I15</f>
        <v>0</v>
      </c>
      <c r="O15" s="4"/>
      <c r="Y15" s="68"/>
      <c r="Z15" s="68"/>
      <c r="AA15" s="68"/>
      <c r="AB15" s="68"/>
      <c r="AC15" s="68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</row>
    <row r="16" ht="18.0" customHeight="1">
      <c r="A16" s="25" t="str">
        <f t="shared" si="17"/>
        <v>1</v>
      </c>
      <c r="B16" s="69" t="s">
        <v>63</v>
      </c>
      <c r="C16" s="27"/>
      <c r="D16" s="27"/>
      <c r="E16" s="27"/>
      <c r="F16" s="27"/>
      <c r="G16" s="32"/>
      <c r="H16" s="28" t="str">
        <f t="shared" si="18"/>
        <v>0</v>
      </c>
      <c r="I16" s="28" t="str">
        <f t="shared" si="19"/>
        <v>0</v>
      </c>
      <c r="J16" s="63" t="str">
        <f t="shared" si="20"/>
        <v>0</v>
      </c>
      <c r="K16" s="30" t="str">
        <f t="shared" si="21"/>
        <v>0</v>
      </c>
      <c r="L16" s="30" t="str">
        <f t="shared" si="22"/>
        <v>0</v>
      </c>
      <c r="M16" s="30" t="str">
        <f t="shared" si="23"/>
        <v>0</v>
      </c>
      <c r="N16" s="31" t="str">
        <f t="shared" si="24"/>
        <v>0</v>
      </c>
      <c r="O16" s="4"/>
      <c r="Y16" s="68"/>
      <c r="Z16" s="68"/>
      <c r="AA16" s="68"/>
      <c r="AB16" s="68"/>
      <c r="AC16" s="68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</row>
    <row r="17" ht="18.0" customHeight="1">
      <c r="A17" s="25" t="str">
        <f t="shared" si="17"/>
        <v>1</v>
      </c>
      <c r="B17" s="69" t="s">
        <v>64</v>
      </c>
      <c r="C17" s="27"/>
      <c r="D17" s="27"/>
      <c r="E17" s="27"/>
      <c r="F17" s="27"/>
      <c r="G17" s="32"/>
      <c r="H17" s="28" t="str">
        <f t="shared" si="18"/>
        <v>0</v>
      </c>
      <c r="I17" s="28" t="str">
        <f t="shared" si="19"/>
        <v>0</v>
      </c>
      <c r="J17" s="63" t="str">
        <f t="shared" si="20"/>
        <v>0</v>
      </c>
      <c r="K17" s="30" t="str">
        <f t="shared" si="21"/>
        <v>0</v>
      </c>
      <c r="L17" s="30" t="str">
        <f t="shared" si="22"/>
        <v>0</v>
      </c>
      <c r="M17" s="30" t="str">
        <f t="shared" si="23"/>
        <v>0</v>
      </c>
      <c r="N17" s="31" t="str">
        <f t="shared" si="24"/>
        <v>0</v>
      </c>
      <c r="O17" s="4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</row>
    <row r="18" ht="18.0" customHeight="1">
      <c r="A18" s="6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32"/>
      <c r="O18" s="4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</row>
    <row r="19" ht="18.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11"/>
      <c r="AA19" s="39"/>
      <c r="AB19" s="11"/>
      <c r="AC19" s="4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</row>
    <row r="20" ht="18.0" customHeight="1">
      <c r="A20" s="40" t="s">
        <v>34</v>
      </c>
      <c r="B20" s="22"/>
      <c r="C20" s="4"/>
      <c r="D20" s="40" t="s">
        <v>34</v>
      </c>
      <c r="E20" s="22"/>
      <c r="F20" s="4"/>
      <c r="G20" s="40" t="s">
        <v>65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4"/>
      <c r="U20" s="41" t="s">
        <v>36</v>
      </c>
      <c r="V20" s="42"/>
      <c r="W20" s="43"/>
      <c r="X20" s="4"/>
      <c r="Y20" s="44" t="s">
        <v>37</v>
      </c>
      <c r="AB20" s="4"/>
      <c r="AC20" s="4"/>
      <c r="AD20" s="70" t="s">
        <v>38</v>
      </c>
      <c r="AE20" s="4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23"/>
    </row>
    <row r="21" ht="18.0" customHeight="1">
      <c r="A21" s="46">
        <v>0.7708333333333334</v>
      </c>
      <c r="C21" s="47" t="s">
        <v>39</v>
      </c>
      <c r="D21" s="46">
        <v>0.78125</v>
      </c>
      <c r="F21" s="48"/>
      <c r="G21" s="72" t="str">
        <f>B6</f>
        <v>De Sierlijke Prinsessen</v>
      </c>
      <c r="H21" s="27"/>
      <c r="I21" s="27"/>
      <c r="J21" s="27"/>
      <c r="K21" s="27"/>
      <c r="L21" s="32"/>
      <c r="M21" s="73" t="s">
        <v>39</v>
      </c>
      <c r="N21" s="51" t="str">
        <f>B10</f>
        <v>De Koekemannetjes</v>
      </c>
      <c r="O21" s="27"/>
      <c r="P21" s="27"/>
      <c r="Q21" s="27"/>
      <c r="R21" s="27"/>
      <c r="S21" s="32"/>
      <c r="T21" s="9"/>
      <c r="U21" s="28"/>
      <c r="V21" s="74" t="s">
        <v>39</v>
      </c>
      <c r="W21" s="28"/>
      <c r="X21" s="9"/>
      <c r="Y21" s="25" t="str">
        <f t="shared" ref="Y21:Y25" si="25">IF(U21="","",IF(U21&gt;W21,2,IF(U21=W21,1,0)))</f>
        <v/>
      </c>
      <c r="Z21" s="9"/>
      <c r="AA21" s="25" t="str">
        <f t="shared" ref="AA21:AA25" si="26">IF(W21="","",IF(W21&gt;U21,2,IF(W21=U21,1,0)))</f>
        <v/>
      </c>
      <c r="AB21" s="9"/>
      <c r="AC21" s="11">
        <v>1.0</v>
      </c>
      <c r="AD21" s="75" t="s">
        <v>66</v>
      </c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4"/>
    </row>
    <row r="22" ht="18.0" customHeight="1">
      <c r="A22" s="46">
        <v>0.7847222222222222</v>
      </c>
      <c r="C22" s="47" t="s">
        <v>39</v>
      </c>
      <c r="D22" s="46">
        <v>0.7951388888888888</v>
      </c>
      <c r="F22" s="9"/>
      <c r="G22" s="51" t="str">
        <f>B8</f>
        <v>De Miljonairs</v>
      </c>
      <c r="H22" s="27"/>
      <c r="I22" s="27"/>
      <c r="J22" s="27"/>
      <c r="K22" s="27"/>
      <c r="L22" s="32"/>
      <c r="M22" s="73" t="s">
        <v>39</v>
      </c>
      <c r="N22" s="51" t="str">
        <f>B10</f>
        <v>De Koekemannetjes</v>
      </c>
      <c r="O22" s="27"/>
      <c r="P22" s="27"/>
      <c r="Q22" s="27"/>
      <c r="R22" s="27"/>
      <c r="S22" s="32"/>
      <c r="T22" s="4"/>
      <c r="U22" s="28"/>
      <c r="V22" s="74" t="s">
        <v>39</v>
      </c>
      <c r="W22" s="28"/>
      <c r="X22" s="4"/>
      <c r="Y22" s="25" t="str">
        <f t="shared" si="25"/>
        <v/>
      </c>
      <c r="Z22" s="9"/>
      <c r="AA22" s="25" t="str">
        <f t="shared" si="26"/>
        <v/>
      </c>
      <c r="AB22" s="4"/>
      <c r="AC22" s="11">
        <v>2.0</v>
      </c>
      <c r="AD22" s="75" t="s">
        <v>66</v>
      </c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4"/>
    </row>
    <row r="23" ht="18.0" customHeight="1">
      <c r="A23" s="46">
        <v>0.7986111111111112</v>
      </c>
      <c r="C23" s="47" t="s">
        <v>39</v>
      </c>
      <c r="D23" s="46">
        <v>0.8090277777777778</v>
      </c>
      <c r="F23" s="48"/>
      <c r="G23" s="51" t="str">
        <f>B8</f>
        <v>De Miljonairs</v>
      </c>
      <c r="H23" s="27"/>
      <c r="I23" s="27"/>
      <c r="J23" s="27"/>
      <c r="K23" s="27"/>
      <c r="L23" s="32"/>
      <c r="M23" s="73" t="s">
        <v>39</v>
      </c>
      <c r="N23" s="51" t="str">
        <f t="shared" ref="N23:N24" si="27">B7</f>
        <v>Roodkapje</v>
      </c>
      <c r="O23" s="27"/>
      <c r="P23" s="27"/>
      <c r="Q23" s="27"/>
      <c r="R23" s="27"/>
      <c r="S23" s="32"/>
      <c r="T23" s="4"/>
      <c r="U23" s="28"/>
      <c r="V23" s="74" t="s">
        <v>39</v>
      </c>
      <c r="W23" s="28"/>
      <c r="X23" s="4"/>
      <c r="Y23" s="25" t="str">
        <f t="shared" si="25"/>
        <v/>
      </c>
      <c r="Z23" s="9"/>
      <c r="AA23" s="25" t="str">
        <f t="shared" si="26"/>
        <v/>
      </c>
      <c r="AB23" s="4"/>
      <c r="AC23" s="11">
        <v>3.0</v>
      </c>
      <c r="AD23" s="75" t="s">
        <v>67</v>
      </c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4"/>
    </row>
    <row r="24" ht="18.0" customHeight="1">
      <c r="A24" s="46">
        <v>0.8125</v>
      </c>
      <c r="C24" s="47" t="s">
        <v>39</v>
      </c>
      <c r="D24" s="46">
        <v>0.8229166666666666</v>
      </c>
      <c r="F24" s="48"/>
      <c r="G24" s="51" t="str">
        <f>B6</f>
        <v>De Sierlijke Prinsessen</v>
      </c>
      <c r="H24" s="27"/>
      <c r="I24" s="27"/>
      <c r="J24" s="27"/>
      <c r="K24" s="27"/>
      <c r="L24" s="32"/>
      <c r="M24" s="73" t="s">
        <v>39</v>
      </c>
      <c r="N24" s="51" t="str">
        <f t="shared" si="27"/>
        <v>De Miljonairs</v>
      </c>
      <c r="O24" s="27"/>
      <c r="P24" s="27"/>
      <c r="Q24" s="27"/>
      <c r="R24" s="27"/>
      <c r="S24" s="32"/>
      <c r="T24" s="4"/>
      <c r="U24" s="28"/>
      <c r="V24" s="74" t="s">
        <v>39</v>
      </c>
      <c r="W24" s="28"/>
      <c r="X24" s="4"/>
      <c r="Y24" s="25" t="str">
        <f t="shared" si="25"/>
        <v/>
      </c>
      <c r="Z24" s="9"/>
      <c r="AA24" s="25" t="str">
        <f t="shared" si="26"/>
        <v/>
      </c>
      <c r="AB24" s="4"/>
      <c r="AC24" s="11">
        <v>4.0</v>
      </c>
      <c r="AD24" s="75" t="s">
        <v>68</v>
      </c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4"/>
    </row>
    <row r="25" ht="18.0" customHeight="1">
      <c r="A25" s="46">
        <v>0.8263888888888888</v>
      </c>
      <c r="C25" s="47" t="s">
        <v>39</v>
      </c>
      <c r="D25" s="46">
        <v>0.8368055555555555</v>
      </c>
      <c r="F25" s="48"/>
      <c r="G25" s="51" t="str">
        <f>B9</f>
        <v>Sprookjesboom</v>
      </c>
      <c r="H25" s="27"/>
      <c r="I25" s="27"/>
      <c r="J25" s="27"/>
      <c r="K25" s="27"/>
      <c r="L25" s="32"/>
      <c r="M25" s="73" t="s">
        <v>39</v>
      </c>
      <c r="N25" s="51" t="str">
        <f>B8</f>
        <v>De Miljonairs</v>
      </c>
      <c r="O25" s="27"/>
      <c r="P25" s="27"/>
      <c r="Q25" s="27"/>
      <c r="R25" s="27"/>
      <c r="S25" s="32"/>
      <c r="T25" s="4"/>
      <c r="U25" s="28"/>
      <c r="V25" s="74" t="s">
        <v>39</v>
      </c>
      <c r="W25" s="28"/>
      <c r="X25" s="4"/>
      <c r="Y25" s="25" t="str">
        <f t="shared" si="25"/>
        <v/>
      </c>
      <c r="Z25" s="9"/>
      <c r="AA25" s="25" t="str">
        <f t="shared" si="26"/>
        <v/>
      </c>
      <c r="AB25" s="4"/>
      <c r="AC25" s="11">
        <v>5.0</v>
      </c>
      <c r="AD25" s="75" t="s">
        <v>66</v>
      </c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4"/>
    </row>
    <row r="26" ht="18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11"/>
      <c r="AA26" s="39"/>
      <c r="AB26" s="11"/>
      <c r="AC26" s="4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</row>
    <row r="27" ht="18.0" customHeight="1">
      <c r="A27" s="40" t="s">
        <v>34</v>
      </c>
      <c r="B27" s="22"/>
      <c r="C27" s="4"/>
      <c r="D27" s="40" t="s">
        <v>34</v>
      </c>
      <c r="E27" s="22"/>
      <c r="F27" s="4"/>
      <c r="G27" s="40" t="s">
        <v>69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4"/>
      <c r="U27" s="41" t="s">
        <v>36</v>
      </c>
      <c r="V27" s="42"/>
      <c r="W27" s="43"/>
      <c r="X27" s="4"/>
      <c r="Y27" s="44" t="s">
        <v>37</v>
      </c>
      <c r="AB27" s="4"/>
      <c r="AC27" s="4"/>
      <c r="AD27" s="70" t="s">
        <v>38</v>
      </c>
      <c r="AE27" s="4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23"/>
    </row>
    <row r="28" ht="18.0" customHeight="1">
      <c r="A28" s="46">
        <v>0.7708333333333334</v>
      </c>
      <c r="C28" s="47" t="s">
        <v>39</v>
      </c>
      <c r="D28" s="46">
        <v>0.78125</v>
      </c>
      <c r="F28" s="48"/>
      <c r="G28" s="51" t="str">
        <f>B7</f>
        <v>Roodkapje</v>
      </c>
      <c r="H28" s="27"/>
      <c r="I28" s="27"/>
      <c r="J28" s="27"/>
      <c r="K28" s="27"/>
      <c r="L28" s="32"/>
      <c r="M28" s="73" t="s">
        <v>39</v>
      </c>
      <c r="N28" s="51" t="str">
        <f>B9</f>
        <v>Sprookjesboom</v>
      </c>
      <c r="O28" s="27"/>
      <c r="P28" s="27"/>
      <c r="Q28" s="27"/>
      <c r="R28" s="27"/>
      <c r="S28" s="32"/>
      <c r="T28" s="4"/>
      <c r="U28" s="28"/>
      <c r="V28" s="74" t="s">
        <v>39</v>
      </c>
      <c r="W28" s="28"/>
      <c r="X28" s="4"/>
      <c r="Y28" s="25" t="str">
        <f t="shared" ref="Y28:Y32" si="28">IF(U28="","",IF(U28&gt;W28,2,IF(U28=W28,1,0)))</f>
        <v/>
      </c>
      <c r="Z28" s="9"/>
      <c r="AA28" s="25" t="str">
        <f t="shared" ref="AA28:AA32" si="29">IF(W28="","",IF(W28&gt;U28,2,IF(W28=U28,1,0)))</f>
        <v/>
      </c>
      <c r="AB28" s="4"/>
      <c r="AC28" s="11">
        <v>1.0</v>
      </c>
      <c r="AD28" s="75" t="s">
        <v>70</v>
      </c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4"/>
    </row>
    <row r="29" ht="18.0" customHeight="1">
      <c r="A29" s="46">
        <v>0.7847222222222222</v>
      </c>
      <c r="C29" s="47" t="s">
        <v>39</v>
      </c>
      <c r="D29" s="46">
        <v>0.7951388888888888</v>
      </c>
      <c r="F29" s="48"/>
      <c r="G29" s="51" t="str">
        <f t="shared" ref="G29:G30" si="30">B9</f>
        <v>Sprookjesboom</v>
      </c>
      <c r="H29" s="27"/>
      <c r="I29" s="27"/>
      <c r="J29" s="27"/>
      <c r="K29" s="27"/>
      <c r="L29" s="32"/>
      <c r="M29" s="73" t="s">
        <v>39</v>
      </c>
      <c r="N29" s="51" t="str">
        <f>B6</f>
        <v>De Sierlijke Prinsessen</v>
      </c>
      <c r="O29" s="27"/>
      <c r="P29" s="27"/>
      <c r="Q29" s="27"/>
      <c r="R29" s="27"/>
      <c r="S29" s="32"/>
      <c r="T29" s="4"/>
      <c r="U29" s="28"/>
      <c r="V29" s="74" t="s">
        <v>39</v>
      </c>
      <c r="W29" s="28"/>
      <c r="X29" s="4"/>
      <c r="Y29" s="25" t="str">
        <f t="shared" si="28"/>
        <v/>
      </c>
      <c r="Z29" s="9"/>
      <c r="AA29" s="25" t="str">
        <f t="shared" si="29"/>
        <v/>
      </c>
      <c r="AB29" s="4"/>
      <c r="AC29" s="11">
        <v>2.0</v>
      </c>
      <c r="AD29" s="75" t="s">
        <v>71</v>
      </c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4"/>
    </row>
    <row r="30" ht="18.0" customHeight="1">
      <c r="A30" s="46">
        <v>0.7986111111111112</v>
      </c>
      <c r="C30" s="47" t="s">
        <v>39</v>
      </c>
      <c r="D30" s="46">
        <v>0.8090277777777778</v>
      </c>
      <c r="F30" s="48"/>
      <c r="G30" s="51" t="str">
        <f t="shared" si="30"/>
        <v>De Koekemannetjes</v>
      </c>
      <c r="H30" s="27"/>
      <c r="I30" s="27"/>
      <c r="J30" s="27"/>
      <c r="K30" s="27"/>
      <c r="L30" s="32"/>
      <c r="M30" s="73" t="s">
        <v>39</v>
      </c>
      <c r="N30" s="51" t="str">
        <f>B9</f>
        <v>Sprookjesboom</v>
      </c>
      <c r="O30" s="27"/>
      <c r="P30" s="27"/>
      <c r="Q30" s="27"/>
      <c r="R30" s="27"/>
      <c r="S30" s="32"/>
      <c r="T30" s="4"/>
      <c r="U30" s="28"/>
      <c r="V30" s="74" t="s">
        <v>39</v>
      </c>
      <c r="W30" s="28"/>
      <c r="X30" s="4"/>
      <c r="Y30" s="25" t="str">
        <f t="shared" si="28"/>
        <v/>
      </c>
      <c r="Z30" s="9"/>
      <c r="AA30" s="25" t="str">
        <f t="shared" si="29"/>
        <v/>
      </c>
      <c r="AB30" s="4"/>
      <c r="AC30" s="11">
        <v>3.0</v>
      </c>
      <c r="AD30" s="75" t="s">
        <v>66</v>
      </c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4"/>
    </row>
    <row r="31" ht="18.0" customHeight="1">
      <c r="A31" s="46">
        <v>0.8125</v>
      </c>
      <c r="C31" s="47" t="s">
        <v>39</v>
      </c>
      <c r="D31" s="46">
        <v>0.8229166666666666</v>
      </c>
      <c r="F31" s="48"/>
      <c r="G31" s="51" t="str">
        <f>B10</f>
        <v>De Koekemannetjes</v>
      </c>
      <c r="H31" s="27"/>
      <c r="I31" s="27"/>
      <c r="J31" s="27"/>
      <c r="K31" s="27"/>
      <c r="L31" s="32"/>
      <c r="M31" s="73" t="s">
        <v>39</v>
      </c>
      <c r="N31" s="51" t="str">
        <f>B7</f>
        <v>Roodkapje</v>
      </c>
      <c r="O31" s="27"/>
      <c r="P31" s="27"/>
      <c r="Q31" s="27"/>
      <c r="R31" s="27"/>
      <c r="S31" s="32"/>
      <c r="T31" s="4"/>
      <c r="U31" s="28"/>
      <c r="V31" s="74" t="s">
        <v>39</v>
      </c>
      <c r="W31" s="28"/>
      <c r="X31" s="4"/>
      <c r="Y31" s="25" t="str">
        <f t="shared" si="28"/>
        <v/>
      </c>
      <c r="Z31" s="9"/>
      <c r="AA31" s="25" t="str">
        <f t="shared" si="29"/>
        <v/>
      </c>
      <c r="AB31" s="4"/>
      <c r="AC31" s="11">
        <v>4.0</v>
      </c>
      <c r="AD31" s="75" t="s">
        <v>72</v>
      </c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4"/>
    </row>
    <row r="32" ht="18.0" customHeight="1">
      <c r="A32" s="46">
        <v>0.8263888888888888</v>
      </c>
      <c r="C32" s="47" t="s">
        <v>39</v>
      </c>
      <c r="D32" s="46">
        <v>0.8368055555555555</v>
      </c>
      <c r="F32" s="48"/>
      <c r="G32" s="51" t="str">
        <f>B7</f>
        <v>Roodkapje</v>
      </c>
      <c r="H32" s="27"/>
      <c r="I32" s="27"/>
      <c r="J32" s="27"/>
      <c r="K32" s="27"/>
      <c r="L32" s="32"/>
      <c r="M32" s="73" t="s">
        <v>39</v>
      </c>
      <c r="N32" s="51" t="str">
        <f>B6</f>
        <v>De Sierlijke Prinsessen</v>
      </c>
      <c r="O32" s="27"/>
      <c r="P32" s="27"/>
      <c r="Q32" s="27"/>
      <c r="R32" s="27"/>
      <c r="S32" s="32"/>
      <c r="T32" s="4"/>
      <c r="U32" s="28"/>
      <c r="V32" s="74" t="s">
        <v>39</v>
      </c>
      <c r="W32" s="28"/>
      <c r="X32" s="4"/>
      <c r="Y32" s="25" t="str">
        <f t="shared" si="28"/>
        <v/>
      </c>
      <c r="Z32" s="9"/>
      <c r="AA32" s="25" t="str">
        <f t="shared" si="29"/>
        <v/>
      </c>
      <c r="AB32" s="4"/>
      <c r="AC32" s="11">
        <v>5.0</v>
      </c>
      <c r="AD32" s="75" t="s">
        <v>67</v>
      </c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4"/>
    </row>
    <row r="33" ht="18.0" customHeight="1">
      <c r="A33" s="55"/>
      <c r="B33" s="55"/>
      <c r="C33" s="56"/>
      <c r="D33" s="55"/>
      <c r="E33" s="55"/>
      <c r="F33" s="55"/>
      <c r="G33" s="55"/>
      <c r="H33" s="55"/>
      <c r="I33" s="11"/>
      <c r="J33" s="55"/>
      <c r="K33" s="55"/>
      <c r="L33" s="55"/>
      <c r="M33" s="55"/>
      <c r="N33" s="55"/>
      <c r="O33" s="55"/>
      <c r="P33" s="55"/>
      <c r="Q33" s="4"/>
      <c r="R33" s="11"/>
      <c r="S33" s="39"/>
      <c r="T33" s="11"/>
      <c r="U33" s="4"/>
      <c r="V33" s="4"/>
      <c r="W33" s="4"/>
      <c r="X33" s="4"/>
      <c r="Y33" s="57"/>
      <c r="Z33" s="57"/>
      <c r="AA33" s="57"/>
      <c r="AB33" s="4"/>
      <c r="AC33" s="4"/>
      <c r="AD33" s="4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4"/>
    </row>
    <row r="34" ht="18.0" customHeight="1">
      <c r="A34" s="40" t="s">
        <v>34</v>
      </c>
      <c r="B34" s="22"/>
      <c r="C34" s="4"/>
      <c r="D34" s="40" t="s">
        <v>34</v>
      </c>
      <c r="E34" s="22"/>
      <c r="F34" s="4"/>
      <c r="G34" s="40" t="s">
        <v>73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2"/>
      <c r="T34" s="4"/>
      <c r="U34" s="41" t="s">
        <v>36</v>
      </c>
      <c r="V34" s="42"/>
      <c r="W34" s="43"/>
      <c r="X34" s="4"/>
      <c r="Y34" s="44" t="s">
        <v>37</v>
      </c>
      <c r="AB34" s="4"/>
      <c r="AC34" s="4"/>
      <c r="AD34" s="70" t="s">
        <v>38</v>
      </c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4"/>
    </row>
    <row r="35" ht="18.0" customHeight="1">
      <c r="A35" s="46">
        <v>0.7708333333333334</v>
      </c>
      <c r="C35" s="47" t="s">
        <v>39</v>
      </c>
      <c r="D35" s="46">
        <v>0.78125</v>
      </c>
      <c r="F35" s="48"/>
      <c r="G35" s="51" t="str">
        <f>P6</f>
        <v>De Sprookjesvriendinnen</v>
      </c>
      <c r="H35" s="27"/>
      <c r="I35" s="27"/>
      <c r="J35" s="27"/>
      <c r="K35" s="27"/>
      <c r="L35" s="32"/>
      <c r="M35" s="76" t="s">
        <v>39</v>
      </c>
      <c r="N35" s="51" t="str">
        <f>P7</f>
        <v>Beauties and the Beast</v>
      </c>
      <c r="O35" s="27"/>
      <c r="P35" s="27"/>
      <c r="Q35" s="27"/>
      <c r="R35" s="27"/>
      <c r="S35" s="32"/>
      <c r="T35" s="9"/>
      <c r="U35" s="28"/>
      <c r="V35" s="74" t="s">
        <v>39</v>
      </c>
      <c r="W35" s="28"/>
      <c r="X35" s="9"/>
      <c r="Y35" s="25" t="str">
        <f t="shared" ref="Y35:Y40" si="31">IF(U35="","",IF(U35&gt;W35,2,IF(U35=W35,1,0)))</f>
        <v/>
      </c>
      <c r="Z35" s="9"/>
      <c r="AA35" s="25" t="str">
        <f t="shared" ref="AA35:AA40" si="32">IF(W35="","",IF(W35&gt;U35,2,IF(W35=U35,1,0)))</f>
        <v/>
      </c>
      <c r="AB35" s="9"/>
      <c r="AC35" s="11">
        <v>1.0</v>
      </c>
      <c r="AD35" s="52" t="s">
        <v>67</v>
      </c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4"/>
    </row>
    <row r="36" ht="18.0" customHeight="1">
      <c r="A36" s="46">
        <v>0.7847222222222222</v>
      </c>
      <c r="C36" s="47" t="s">
        <v>39</v>
      </c>
      <c r="D36" s="46">
        <v>0.7951388888888888</v>
      </c>
      <c r="F36" s="48"/>
      <c r="G36" s="51" t="str">
        <f>P8</f>
        <v>Ajax wordt kampioen</v>
      </c>
      <c r="H36" s="27"/>
      <c r="I36" s="27"/>
      <c r="J36" s="27"/>
      <c r="K36" s="27"/>
      <c r="L36" s="32"/>
      <c r="M36" s="76" t="s">
        <v>39</v>
      </c>
      <c r="N36" s="51" t="str">
        <f t="shared" ref="N36:N37" si="33">P7</f>
        <v>Beauties and the Beast</v>
      </c>
      <c r="O36" s="27"/>
      <c r="P36" s="27"/>
      <c r="Q36" s="27"/>
      <c r="R36" s="27"/>
      <c r="S36" s="32"/>
      <c r="T36" s="4"/>
      <c r="U36" s="28"/>
      <c r="V36" s="74" t="s">
        <v>39</v>
      </c>
      <c r="W36" s="28"/>
      <c r="X36" s="4"/>
      <c r="Y36" s="25" t="str">
        <f t="shared" si="31"/>
        <v/>
      </c>
      <c r="Z36" s="9"/>
      <c r="AA36" s="25" t="str">
        <f t="shared" si="32"/>
        <v/>
      </c>
      <c r="AB36" s="4"/>
      <c r="AC36" s="11">
        <v>2.0</v>
      </c>
      <c r="AD36" s="52" t="s">
        <v>68</v>
      </c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4"/>
    </row>
    <row r="37" ht="18.0" customHeight="1">
      <c r="A37" s="46">
        <v>0.7986111111111112</v>
      </c>
      <c r="C37" s="47" t="s">
        <v>39</v>
      </c>
      <c r="D37" s="46">
        <v>0.8090277777777778</v>
      </c>
      <c r="F37" s="48"/>
      <c r="G37" s="51" t="str">
        <f t="shared" ref="G37:G39" si="34">P6</f>
        <v>De Sprookjesvriendinnen</v>
      </c>
      <c r="H37" s="27"/>
      <c r="I37" s="27"/>
      <c r="J37" s="27"/>
      <c r="K37" s="27"/>
      <c r="L37" s="32"/>
      <c r="M37" s="76" t="s">
        <v>39</v>
      </c>
      <c r="N37" s="51" t="str">
        <f t="shared" si="33"/>
        <v>Ajax wordt kampioen</v>
      </c>
      <c r="O37" s="27"/>
      <c r="P37" s="27"/>
      <c r="Q37" s="27"/>
      <c r="R37" s="27"/>
      <c r="S37" s="32"/>
      <c r="T37" s="4"/>
      <c r="U37" s="28"/>
      <c r="V37" s="74" t="s">
        <v>39</v>
      </c>
      <c r="W37" s="28"/>
      <c r="X37" s="4"/>
      <c r="Y37" s="25" t="str">
        <f t="shared" si="31"/>
        <v/>
      </c>
      <c r="Z37" s="9"/>
      <c r="AA37" s="25" t="str">
        <f t="shared" si="32"/>
        <v/>
      </c>
      <c r="AB37" s="4"/>
      <c r="AC37" s="11">
        <v>3.0</v>
      </c>
      <c r="AD37" s="52" t="s">
        <v>74</v>
      </c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4"/>
    </row>
    <row r="38" ht="18.0" customHeight="1">
      <c r="A38" s="46">
        <v>0.8125</v>
      </c>
      <c r="C38" s="47" t="s">
        <v>39</v>
      </c>
      <c r="D38" s="46">
        <v>0.8229166666666666</v>
      </c>
      <c r="F38" s="48"/>
      <c r="G38" s="51" t="str">
        <f t="shared" si="34"/>
        <v>Beauties and the Beast</v>
      </c>
      <c r="H38" s="27"/>
      <c r="I38" s="27"/>
      <c r="J38" s="27"/>
      <c r="K38" s="27"/>
      <c r="L38" s="32"/>
      <c r="M38" s="76" t="s">
        <v>39</v>
      </c>
      <c r="N38" s="77" t="str">
        <f>P6</f>
        <v>De Sprookjesvriendinnen</v>
      </c>
      <c r="O38" s="27"/>
      <c r="P38" s="27"/>
      <c r="Q38" s="27"/>
      <c r="R38" s="27"/>
      <c r="S38" s="32"/>
      <c r="T38" s="4"/>
      <c r="U38" s="28"/>
      <c r="V38" s="74" t="s">
        <v>39</v>
      </c>
      <c r="W38" s="28"/>
      <c r="X38" s="4"/>
      <c r="Y38" s="25" t="str">
        <f t="shared" si="31"/>
        <v/>
      </c>
      <c r="Z38" s="9"/>
      <c r="AA38" s="25" t="str">
        <f t="shared" si="32"/>
        <v/>
      </c>
      <c r="AB38" s="4"/>
      <c r="AC38" s="11">
        <v>4.0</v>
      </c>
      <c r="AD38" s="52" t="s">
        <v>74</v>
      </c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4"/>
    </row>
    <row r="39" ht="18.0" customHeight="1">
      <c r="A39" s="46">
        <v>0.8263888888888888</v>
      </c>
      <c r="C39" s="47" t="s">
        <v>39</v>
      </c>
      <c r="D39" s="46">
        <v>0.8368055555555555</v>
      </c>
      <c r="F39" s="48"/>
      <c r="G39" s="51" t="str">
        <f t="shared" si="34"/>
        <v>Ajax wordt kampioen</v>
      </c>
      <c r="H39" s="27"/>
      <c r="I39" s="27"/>
      <c r="J39" s="27"/>
      <c r="K39" s="27"/>
      <c r="L39" s="32"/>
      <c r="M39" s="76" t="s">
        <v>39</v>
      </c>
      <c r="N39" s="77" t="str">
        <f>P6</f>
        <v>De Sprookjesvriendinnen</v>
      </c>
      <c r="O39" s="27"/>
      <c r="P39" s="27"/>
      <c r="Q39" s="27"/>
      <c r="R39" s="27"/>
      <c r="S39" s="32"/>
      <c r="T39" s="4"/>
      <c r="U39" s="28"/>
      <c r="V39" s="74" t="s">
        <v>39</v>
      </c>
      <c r="W39" s="28"/>
      <c r="X39" s="4"/>
      <c r="Y39" s="25" t="str">
        <f t="shared" si="31"/>
        <v/>
      </c>
      <c r="Z39" s="9"/>
      <c r="AA39" s="25" t="str">
        <f t="shared" si="32"/>
        <v/>
      </c>
      <c r="AB39" s="4"/>
      <c r="AC39" s="11">
        <v>5.0</v>
      </c>
      <c r="AD39" s="52" t="s">
        <v>70</v>
      </c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4"/>
    </row>
    <row r="40" ht="18.0" customHeight="1">
      <c r="A40" s="46">
        <v>0.8402777777777778</v>
      </c>
      <c r="C40" s="47" t="s">
        <v>39</v>
      </c>
      <c r="D40" s="46">
        <v>0.8506944444444445</v>
      </c>
      <c r="F40" s="48"/>
      <c r="G40" s="51" t="str">
        <f>P7</f>
        <v>Beauties and the Beast</v>
      </c>
      <c r="H40" s="27"/>
      <c r="I40" s="27"/>
      <c r="J40" s="27"/>
      <c r="K40" s="27"/>
      <c r="L40" s="32"/>
      <c r="M40" s="76" t="s">
        <v>39</v>
      </c>
      <c r="N40" s="77" t="str">
        <f>P8</f>
        <v>Ajax wordt kampioen</v>
      </c>
      <c r="O40" s="27"/>
      <c r="P40" s="27"/>
      <c r="Q40" s="27"/>
      <c r="R40" s="27"/>
      <c r="S40" s="32"/>
      <c r="T40" s="4"/>
      <c r="U40" s="28"/>
      <c r="V40" s="74" t="s">
        <v>39</v>
      </c>
      <c r="W40" s="28"/>
      <c r="X40" s="4"/>
      <c r="Y40" s="25" t="str">
        <f t="shared" si="31"/>
        <v/>
      </c>
      <c r="Z40" s="9"/>
      <c r="AA40" s="25" t="str">
        <f t="shared" si="32"/>
        <v/>
      </c>
      <c r="AB40" s="4"/>
      <c r="AC40" s="11">
        <v>6.0</v>
      </c>
      <c r="AD40" s="52" t="s">
        <v>66</v>
      </c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4"/>
    </row>
    <row r="41" ht="14.25" customHeight="1">
      <c r="A41" s="4"/>
      <c r="B41" s="4"/>
      <c r="C41" s="4"/>
      <c r="D41" s="4"/>
      <c r="E41" s="4"/>
      <c r="F41" s="4"/>
      <c r="G41" s="4"/>
      <c r="H41" s="11"/>
      <c r="I41" s="11"/>
      <c r="J41" s="11"/>
      <c r="K41" s="11"/>
      <c r="L41" s="4"/>
      <c r="M41" s="4"/>
      <c r="N41" s="4"/>
      <c r="O41" s="4"/>
      <c r="P41" s="4"/>
      <c r="Q41" s="4"/>
      <c r="R41" s="4"/>
      <c r="S41" s="58"/>
      <c r="T41" s="39"/>
      <c r="U41" s="4"/>
      <c r="V41" s="4"/>
      <c r="W41" s="4"/>
      <c r="X41" s="4"/>
      <c r="Y41" s="4"/>
      <c r="Z41" s="11"/>
      <c r="AA41" s="39"/>
      <c r="AB41" s="11"/>
      <c r="AC41" s="4"/>
      <c r="AD41" s="4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4"/>
    </row>
    <row r="42" ht="18.0" customHeight="1">
      <c r="A42" s="40" t="s">
        <v>34</v>
      </c>
      <c r="B42" s="22"/>
      <c r="C42" s="4"/>
      <c r="D42" s="40" t="s">
        <v>34</v>
      </c>
      <c r="E42" s="22"/>
      <c r="F42" s="4"/>
      <c r="G42" s="40" t="s">
        <v>75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2"/>
      <c r="T42" s="4"/>
      <c r="U42" s="41" t="s">
        <v>36</v>
      </c>
      <c r="V42" s="42"/>
      <c r="W42" s="43"/>
      <c r="X42" s="4"/>
      <c r="Y42" s="44" t="s">
        <v>37</v>
      </c>
      <c r="AB42" s="4"/>
      <c r="AC42" s="4"/>
      <c r="AD42" s="70" t="s">
        <v>38</v>
      </c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4"/>
    </row>
    <row r="43" ht="18.0" customHeight="1">
      <c r="A43" s="46">
        <v>0.7708333333333334</v>
      </c>
      <c r="C43" s="47" t="s">
        <v>39</v>
      </c>
      <c r="D43" s="46">
        <v>0.78125</v>
      </c>
      <c r="F43" s="48"/>
      <c r="G43" s="51" t="str">
        <f>B15</f>
        <v>De Terschuurse Transgenders</v>
      </c>
      <c r="H43" s="27"/>
      <c r="I43" s="27"/>
      <c r="J43" s="27"/>
      <c r="K43" s="27"/>
      <c r="L43" s="32"/>
      <c r="M43" s="73" t="s">
        <v>39</v>
      </c>
      <c r="N43" s="51" t="str">
        <f>B16</f>
        <v>Roodkapje Power</v>
      </c>
      <c r="O43" s="27"/>
      <c r="P43" s="27"/>
      <c r="Q43" s="27"/>
      <c r="R43" s="27"/>
      <c r="S43" s="32"/>
      <c r="T43" s="9"/>
      <c r="U43" s="28"/>
      <c r="V43" s="74" t="s">
        <v>39</v>
      </c>
      <c r="W43" s="28"/>
      <c r="X43" s="9"/>
      <c r="Y43" s="25" t="str">
        <f t="shared" ref="Y43:Y48" si="35">IF(U43="","",IF(U43&gt;W43,2,IF(U43=W43,1,0)))</f>
        <v/>
      </c>
      <c r="Z43" s="9"/>
      <c r="AA43" s="25" t="str">
        <f t="shared" ref="AA43:AA48" si="36">IF(W43="","",IF(W43&gt;U43,2,IF(W43=U43,1,0)))</f>
        <v/>
      </c>
      <c r="AB43" s="9"/>
      <c r="AC43" s="11">
        <v>1.0</v>
      </c>
      <c r="AD43" s="78" t="s">
        <v>76</v>
      </c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4"/>
    </row>
    <row r="44" ht="18.0" customHeight="1">
      <c r="A44" s="46">
        <v>0.7847222222222222</v>
      </c>
      <c r="C44" s="47" t="s">
        <v>39</v>
      </c>
      <c r="D44" s="46">
        <v>0.7951388888888888</v>
      </c>
      <c r="F44" s="48"/>
      <c r="G44" s="51" t="str">
        <f>B17</f>
        <v>Dwergen</v>
      </c>
      <c r="H44" s="27"/>
      <c r="I44" s="27"/>
      <c r="J44" s="27"/>
      <c r="K44" s="27"/>
      <c r="L44" s="32"/>
      <c r="M44" s="73" t="s">
        <v>39</v>
      </c>
      <c r="N44" s="51" t="str">
        <f t="shared" ref="N44:N45" si="37">B16</f>
        <v>Roodkapje Power</v>
      </c>
      <c r="O44" s="27"/>
      <c r="P44" s="27"/>
      <c r="Q44" s="27"/>
      <c r="R44" s="27"/>
      <c r="S44" s="32"/>
      <c r="T44" s="4"/>
      <c r="U44" s="28"/>
      <c r="V44" s="74" t="s">
        <v>39</v>
      </c>
      <c r="W44" s="28"/>
      <c r="X44" s="4"/>
      <c r="Y44" s="25" t="str">
        <f t="shared" si="35"/>
        <v/>
      </c>
      <c r="Z44" s="9"/>
      <c r="AA44" s="25" t="str">
        <f t="shared" si="36"/>
        <v/>
      </c>
      <c r="AB44" s="4"/>
      <c r="AC44" s="11">
        <v>2.0</v>
      </c>
      <c r="AD44" s="78" t="s">
        <v>72</v>
      </c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4"/>
    </row>
    <row r="45" ht="18.0" customHeight="1">
      <c r="A45" s="46">
        <v>0.7986111111111112</v>
      </c>
      <c r="C45" s="47" t="s">
        <v>39</v>
      </c>
      <c r="D45" s="46">
        <v>0.8090277777777778</v>
      </c>
      <c r="F45" s="48"/>
      <c r="G45" s="51" t="str">
        <f t="shared" ref="G45:G46" si="38">B15</f>
        <v>De Terschuurse Transgenders</v>
      </c>
      <c r="H45" s="27"/>
      <c r="I45" s="27"/>
      <c r="J45" s="27"/>
      <c r="K45" s="27"/>
      <c r="L45" s="32"/>
      <c r="M45" s="73" t="s">
        <v>39</v>
      </c>
      <c r="N45" s="51" t="str">
        <f t="shared" si="37"/>
        <v>Dwergen</v>
      </c>
      <c r="O45" s="27"/>
      <c r="P45" s="27"/>
      <c r="Q45" s="27"/>
      <c r="R45" s="27"/>
      <c r="S45" s="32"/>
      <c r="T45" s="4"/>
      <c r="U45" s="28"/>
      <c r="V45" s="74" t="s">
        <v>39</v>
      </c>
      <c r="W45" s="28"/>
      <c r="X45" s="4"/>
      <c r="Y45" s="25" t="str">
        <f t="shared" si="35"/>
        <v/>
      </c>
      <c r="Z45" s="9"/>
      <c r="AA45" s="25" t="str">
        <f t="shared" si="36"/>
        <v/>
      </c>
      <c r="AB45" s="4"/>
      <c r="AC45" s="11">
        <v>3.0</v>
      </c>
      <c r="AD45" s="78" t="s">
        <v>70</v>
      </c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4"/>
    </row>
    <row r="46" ht="18.0" customHeight="1">
      <c r="A46" s="46">
        <v>0.8125</v>
      </c>
      <c r="C46" s="47" t="s">
        <v>39</v>
      </c>
      <c r="D46" s="46">
        <v>0.8229166666666666</v>
      </c>
      <c r="F46" s="48"/>
      <c r="G46" s="51" t="str">
        <f t="shared" si="38"/>
        <v>Roodkapje Power</v>
      </c>
      <c r="H46" s="27"/>
      <c r="I46" s="27"/>
      <c r="J46" s="27"/>
      <c r="K46" s="27"/>
      <c r="L46" s="32"/>
      <c r="M46" s="73" t="s">
        <v>39</v>
      </c>
      <c r="N46" s="51" t="str">
        <f>B15</f>
        <v>De Terschuurse Transgenders</v>
      </c>
      <c r="O46" s="27"/>
      <c r="P46" s="27"/>
      <c r="Q46" s="27"/>
      <c r="R46" s="27"/>
      <c r="S46" s="32"/>
      <c r="T46" s="4"/>
      <c r="U46" s="28"/>
      <c r="V46" s="74" t="s">
        <v>39</v>
      </c>
      <c r="W46" s="28"/>
      <c r="X46" s="4"/>
      <c r="Y46" s="25" t="str">
        <f t="shared" si="35"/>
        <v/>
      </c>
      <c r="Z46" s="9"/>
      <c r="AA46" s="25" t="str">
        <f t="shared" si="36"/>
        <v/>
      </c>
      <c r="AB46" s="4"/>
      <c r="AC46" s="11">
        <v>4.0</v>
      </c>
      <c r="AD46" s="78" t="s">
        <v>70</v>
      </c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4"/>
    </row>
    <row r="47" ht="18.0" customHeight="1">
      <c r="A47" s="46">
        <v>0.8263888888888888</v>
      </c>
      <c r="C47" s="47" t="s">
        <v>39</v>
      </c>
      <c r="D47" s="46">
        <v>0.8368055555555555</v>
      </c>
      <c r="F47" s="48"/>
      <c r="G47" s="51" t="str">
        <f>B15</f>
        <v>De Terschuurse Transgenders</v>
      </c>
      <c r="H47" s="27"/>
      <c r="I47" s="27"/>
      <c r="J47" s="27"/>
      <c r="K47" s="27"/>
      <c r="L47" s="32"/>
      <c r="M47" s="73" t="s">
        <v>39</v>
      </c>
      <c r="N47" s="51" t="str">
        <f>B17</f>
        <v>Dwergen</v>
      </c>
      <c r="O47" s="27"/>
      <c r="P47" s="27"/>
      <c r="Q47" s="27"/>
      <c r="R47" s="27"/>
      <c r="S47" s="32"/>
      <c r="T47" s="4"/>
      <c r="U47" s="28"/>
      <c r="V47" s="74" t="s">
        <v>39</v>
      </c>
      <c r="W47" s="28"/>
      <c r="X47" s="4"/>
      <c r="Y47" s="25" t="str">
        <f t="shared" si="35"/>
        <v/>
      </c>
      <c r="Z47" s="9"/>
      <c r="AA47" s="25" t="str">
        <f t="shared" si="36"/>
        <v/>
      </c>
      <c r="AB47" s="4"/>
      <c r="AC47" s="11">
        <v>5.0</v>
      </c>
      <c r="AD47" s="78" t="s">
        <v>76</v>
      </c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4"/>
    </row>
    <row r="48" ht="18.0" customHeight="1">
      <c r="A48" s="46">
        <v>0.8402777777777778</v>
      </c>
      <c r="C48" s="47" t="s">
        <v>39</v>
      </c>
      <c r="D48" s="46">
        <v>0.8506944444444445</v>
      </c>
      <c r="F48" s="48"/>
      <c r="G48" s="51" t="str">
        <f>B17</f>
        <v>Dwergen</v>
      </c>
      <c r="H48" s="27"/>
      <c r="I48" s="27"/>
      <c r="J48" s="27"/>
      <c r="K48" s="27"/>
      <c r="L48" s="32"/>
      <c r="M48" s="73" t="s">
        <v>39</v>
      </c>
      <c r="N48" s="51" t="str">
        <f>B16</f>
        <v>Roodkapje Power</v>
      </c>
      <c r="O48" s="27"/>
      <c r="P48" s="27"/>
      <c r="Q48" s="27"/>
      <c r="R48" s="27"/>
      <c r="S48" s="32"/>
      <c r="T48" s="4"/>
      <c r="U48" s="28"/>
      <c r="V48" s="74" t="s">
        <v>39</v>
      </c>
      <c r="W48" s="28"/>
      <c r="X48" s="4"/>
      <c r="Y48" s="25" t="str">
        <f t="shared" si="35"/>
        <v/>
      </c>
      <c r="Z48" s="9"/>
      <c r="AA48" s="25" t="str">
        <f t="shared" si="36"/>
        <v/>
      </c>
      <c r="AB48" s="4"/>
      <c r="AC48" s="11">
        <v>6.0</v>
      </c>
      <c r="AD48" s="78" t="s">
        <v>76</v>
      </c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4"/>
    </row>
    <row r="49" ht="18.0" customHeight="1">
      <c r="A49" s="46"/>
      <c r="B49" s="46"/>
      <c r="C49" s="9"/>
      <c r="D49" s="46"/>
      <c r="E49" s="46"/>
      <c r="F49" s="56"/>
      <c r="G49" s="4"/>
      <c r="H49" s="4"/>
      <c r="I49" s="4"/>
      <c r="J49" s="4"/>
      <c r="K49" s="4"/>
      <c r="L49" s="4"/>
      <c r="M49" s="11"/>
      <c r="N49" s="4"/>
      <c r="O49" s="4"/>
      <c r="P49" s="4"/>
      <c r="Q49" s="4"/>
      <c r="R49" s="4"/>
      <c r="S49" s="4"/>
      <c r="T49" s="4"/>
      <c r="U49" s="11"/>
      <c r="V49" s="39"/>
      <c r="W49" s="11"/>
      <c r="X49" s="4"/>
      <c r="Y49" s="4"/>
      <c r="Z49" s="4"/>
      <c r="AA49" s="4"/>
      <c r="AB49" s="4"/>
      <c r="AC49" s="4"/>
      <c r="AD49" s="1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4"/>
    </row>
    <row r="50" ht="18.0" customHeight="1">
      <c r="A50" s="4"/>
      <c r="B50" s="4"/>
      <c r="C50" s="4"/>
      <c r="D50" s="4"/>
      <c r="E50" s="4"/>
      <c r="F50" s="4"/>
      <c r="G50" s="55"/>
      <c r="H50" s="55"/>
      <c r="I50" s="55"/>
      <c r="J50" s="55"/>
      <c r="K50" s="11"/>
      <c r="L50" s="4"/>
      <c r="M50" s="4"/>
      <c r="N50" s="4"/>
      <c r="O50" s="4"/>
      <c r="P50" s="4"/>
      <c r="Q50" s="4"/>
      <c r="R50" s="4"/>
      <c r="S50" s="58"/>
      <c r="T50" s="39"/>
      <c r="U50" s="4"/>
      <c r="V50" s="4"/>
      <c r="W50" s="4"/>
      <c r="X50" s="4"/>
      <c r="Y50" s="4"/>
      <c r="Z50" s="11"/>
      <c r="AA50" s="39"/>
      <c r="AB50" s="11"/>
      <c r="AC50" s="4"/>
      <c r="AD50" s="4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4"/>
    </row>
    <row r="51" ht="14.25" customHeight="1">
      <c r="A51" s="4"/>
      <c r="B51" s="4"/>
      <c r="C51" s="4"/>
      <c r="D51" s="4"/>
      <c r="E51" s="4"/>
      <c r="F51" s="4"/>
      <c r="G51" s="4"/>
      <c r="H51" s="11"/>
      <c r="I51" s="11"/>
      <c r="J51" s="11"/>
      <c r="K51" s="11"/>
      <c r="L51" s="4"/>
      <c r="M51" s="4"/>
      <c r="N51" s="4"/>
      <c r="O51" s="4"/>
      <c r="P51" s="4"/>
      <c r="Q51" s="4"/>
      <c r="R51" s="4"/>
      <c r="S51" s="58"/>
      <c r="T51" s="39"/>
      <c r="U51" s="4"/>
      <c r="V51" s="4"/>
      <c r="W51" s="4"/>
      <c r="X51" s="4"/>
      <c r="Y51" s="4"/>
      <c r="Z51" s="11"/>
      <c r="AA51" s="39"/>
      <c r="AB51" s="11"/>
      <c r="AC51" s="4"/>
      <c r="AD51" s="4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4"/>
    </row>
    <row r="52" ht="14.25" customHeight="1">
      <c r="A52" s="4"/>
      <c r="B52" s="4"/>
      <c r="C52" s="4"/>
      <c r="D52" s="4"/>
      <c r="E52" s="4"/>
      <c r="F52" s="4"/>
      <c r="G52" s="4"/>
      <c r="H52" s="11"/>
      <c r="I52" s="11"/>
      <c r="J52" s="11"/>
      <c r="K52" s="11"/>
      <c r="L52" s="4"/>
      <c r="M52" s="4"/>
      <c r="N52" s="4"/>
      <c r="O52" s="4"/>
      <c r="P52" s="4"/>
      <c r="Q52" s="4"/>
      <c r="R52" s="4"/>
      <c r="S52" s="58"/>
      <c r="T52" s="39"/>
      <c r="U52" s="4"/>
      <c r="V52" s="4"/>
      <c r="W52" s="4"/>
      <c r="X52" s="4"/>
      <c r="Y52" s="4"/>
      <c r="Z52" s="11"/>
      <c r="AA52" s="39"/>
      <c r="AB52" s="11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ht="14.25" customHeight="1">
      <c r="A53" s="4"/>
      <c r="B53" s="4"/>
      <c r="C53" s="4"/>
      <c r="D53" s="4"/>
      <c r="E53" s="4"/>
      <c r="F53" s="4"/>
      <c r="G53" s="4"/>
      <c r="H53" s="11"/>
      <c r="I53" s="11"/>
      <c r="J53" s="11"/>
      <c r="K53" s="11"/>
      <c r="L53" s="4"/>
      <c r="M53" s="4"/>
      <c r="N53" s="4"/>
      <c r="O53" s="4"/>
      <c r="P53" s="4"/>
      <c r="Q53" s="4"/>
      <c r="R53" s="4"/>
      <c r="S53" s="58"/>
      <c r="T53" s="39"/>
      <c r="U53" s="4"/>
      <c r="V53" s="4"/>
      <c r="W53" s="4"/>
      <c r="X53" s="4"/>
      <c r="Y53" s="4"/>
      <c r="Z53" s="11"/>
      <c r="AA53" s="39"/>
      <c r="AB53" s="11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ht="14.25" customHeight="1">
      <c r="A54" s="4"/>
      <c r="B54" s="4"/>
      <c r="C54" s="4"/>
      <c r="D54" s="4"/>
      <c r="E54" s="4"/>
      <c r="F54" s="4"/>
      <c r="G54" s="4"/>
      <c r="H54" s="11"/>
      <c r="I54" s="11"/>
      <c r="J54" s="11"/>
      <c r="K54" s="11"/>
      <c r="L54" s="4"/>
      <c r="M54" s="4"/>
      <c r="N54" s="4"/>
      <c r="O54" s="4"/>
      <c r="P54" s="4"/>
      <c r="Q54" s="4"/>
      <c r="R54" s="4"/>
      <c r="S54" s="58"/>
      <c r="T54" s="39"/>
      <c r="U54" s="4"/>
      <c r="V54" s="4"/>
      <c r="W54" s="4"/>
      <c r="X54" s="4"/>
      <c r="Y54" s="4"/>
      <c r="Z54" s="11"/>
      <c r="AA54" s="39"/>
      <c r="AB54" s="11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ht="14.25" customHeight="1">
      <c r="A55" s="4"/>
      <c r="B55" s="4"/>
      <c r="C55" s="4"/>
      <c r="D55" s="4"/>
      <c r="E55" s="4"/>
      <c r="F55" s="4"/>
      <c r="G55" s="4"/>
      <c r="H55" s="11"/>
      <c r="I55" s="11"/>
      <c r="J55" s="11"/>
      <c r="K55" s="11"/>
      <c r="L55" s="4"/>
      <c r="M55" s="4"/>
      <c r="N55" s="4"/>
      <c r="O55" s="4"/>
      <c r="P55" s="4"/>
      <c r="Q55" s="4"/>
      <c r="R55" s="4"/>
      <c r="S55" s="58"/>
      <c r="T55" s="39"/>
      <c r="U55" s="4"/>
      <c r="V55" s="4"/>
      <c r="W55" s="4"/>
      <c r="X55" s="4"/>
      <c r="Y55" s="4"/>
      <c r="Z55" s="11"/>
      <c r="AA55" s="39"/>
      <c r="AB55" s="11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ht="14.25" customHeight="1">
      <c r="A56" s="4"/>
      <c r="B56" s="59"/>
      <c r="C56" s="59"/>
      <c r="D56" s="4"/>
      <c r="E56" s="4"/>
      <c r="F56" s="4"/>
      <c r="G56" s="4"/>
      <c r="H56" s="11"/>
      <c r="I56" s="11"/>
      <c r="J56" s="11"/>
      <c r="K56" s="11"/>
      <c r="L56" s="4"/>
      <c r="M56" s="4"/>
      <c r="N56" s="4"/>
      <c r="O56" s="4"/>
      <c r="P56" s="4"/>
      <c r="Q56" s="4"/>
      <c r="R56" s="4"/>
      <c r="S56" s="58"/>
      <c r="T56" s="39"/>
      <c r="U56" s="4"/>
      <c r="V56" s="4"/>
      <c r="W56" s="4"/>
      <c r="X56" s="4"/>
      <c r="Y56" s="4"/>
      <c r="Z56" s="11"/>
      <c r="AA56" s="39"/>
      <c r="AB56" s="11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ht="14.25" customHeight="1">
      <c r="A57" s="4"/>
      <c r="B57" s="59"/>
      <c r="C57" s="59"/>
      <c r="D57" s="4"/>
      <c r="E57" s="4"/>
      <c r="F57" s="4"/>
      <c r="G57" s="4"/>
      <c r="H57" s="11"/>
      <c r="I57" s="11"/>
      <c r="J57" s="11"/>
      <c r="K57" s="11"/>
      <c r="L57" s="4"/>
      <c r="M57" s="4"/>
      <c r="N57" s="4"/>
      <c r="O57" s="4"/>
      <c r="P57" s="4"/>
      <c r="Q57" s="4"/>
      <c r="R57" s="4"/>
      <c r="S57" s="58"/>
      <c r="T57" s="39"/>
      <c r="U57" s="4"/>
      <c r="V57" s="4"/>
      <c r="W57" s="4"/>
      <c r="X57" s="4"/>
      <c r="Y57" s="4"/>
      <c r="Z57" s="11"/>
      <c r="AA57" s="39"/>
      <c r="AB57" s="11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ht="14.25" customHeight="1">
      <c r="A58" s="4"/>
      <c r="B58" s="59"/>
      <c r="C58" s="59"/>
      <c r="D58" s="4"/>
      <c r="E58" s="4"/>
      <c r="F58" s="4"/>
      <c r="G58" s="4"/>
      <c r="H58" s="11"/>
      <c r="I58" s="11"/>
      <c r="J58" s="11"/>
      <c r="K58" s="11"/>
      <c r="L58" s="4"/>
      <c r="M58" s="4"/>
      <c r="N58" s="4"/>
      <c r="O58" s="4"/>
      <c r="P58" s="4"/>
      <c r="Q58" s="4"/>
      <c r="R58" s="4"/>
      <c r="S58" s="58"/>
      <c r="T58" s="39"/>
      <c r="U58" s="4"/>
      <c r="V58" s="4"/>
      <c r="W58" s="4"/>
      <c r="X58" s="4"/>
      <c r="Y58" s="4"/>
      <c r="Z58" s="11"/>
      <c r="AA58" s="39"/>
      <c r="AB58" s="11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ht="14.25" customHeight="1">
      <c r="A59" s="4"/>
      <c r="B59" s="59"/>
      <c r="C59" s="59"/>
      <c r="D59" s="4"/>
      <c r="E59" s="4"/>
      <c r="F59" s="4"/>
      <c r="G59" s="4"/>
      <c r="H59" s="11"/>
      <c r="I59" s="11"/>
      <c r="J59" s="11"/>
      <c r="K59" s="11"/>
      <c r="L59" s="4"/>
      <c r="M59" s="4"/>
      <c r="N59" s="4"/>
      <c r="O59" s="4"/>
      <c r="P59" s="4"/>
      <c r="Q59" s="4"/>
      <c r="R59" s="4"/>
      <c r="S59" s="58"/>
      <c r="T59" s="39"/>
      <c r="U59" s="4"/>
      <c r="V59" s="4"/>
      <c r="W59" s="4"/>
      <c r="X59" s="4"/>
      <c r="Y59" s="4"/>
      <c r="Z59" s="11"/>
      <c r="AA59" s="39"/>
      <c r="AB59" s="11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ht="14.25" customHeight="1">
      <c r="A60" s="4"/>
      <c r="B60" s="59"/>
      <c r="C60" s="59"/>
      <c r="D60" s="4"/>
      <c r="E60" s="4"/>
      <c r="F60" s="4"/>
      <c r="G60" s="4"/>
      <c r="H60" s="11"/>
      <c r="I60" s="11"/>
      <c r="J60" s="11"/>
      <c r="K60" s="11"/>
      <c r="L60" s="4"/>
      <c r="M60" s="4"/>
      <c r="N60" s="4"/>
      <c r="O60" s="4"/>
      <c r="P60" s="4"/>
      <c r="Q60" s="4"/>
      <c r="R60" s="4"/>
      <c r="S60" s="58"/>
      <c r="T60" s="39"/>
      <c r="U60" s="4"/>
      <c r="V60" s="4"/>
      <c r="W60" s="4"/>
      <c r="X60" s="4"/>
      <c r="Y60" s="4"/>
      <c r="Z60" s="11"/>
      <c r="AA60" s="39"/>
      <c r="AB60" s="11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ht="14.25" customHeight="1">
      <c r="A61" s="4"/>
      <c r="B61" s="59"/>
      <c r="C61" s="59"/>
      <c r="D61" s="4"/>
      <c r="E61" s="4"/>
      <c r="F61" s="4"/>
      <c r="G61" s="4"/>
      <c r="H61" s="11"/>
      <c r="I61" s="11"/>
      <c r="J61" s="11"/>
      <c r="K61" s="11"/>
      <c r="L61" s="4"/>
      <c r="M61" s="4"/>
      <c r="N61" s="4"/>
      <c r="O61" s="4"/>
      <c r="P61" s="4"/>
      <c r="Q61" s="4"/>
      <c r="R61" s="4"/>
      <c r="S61" s="58"/>
      <c r="T61" s="39"/>
      <c r="U61" s="4"/>
      <c r="V61" s="4"/>
      <c r="W61" s="4"/>
      <c r="X61" s="4"/>
      <c r="Y61" s="4"/>
      <c r="Z61" s="11"/>
      <c r="AA61" s="39"/>
      <c r="AB61" s="11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ht="14.25" customHeight="1">
      <c r="A62" s="4"/>
      <c r="B62" s="59"/>
      <c r="C62" s="59"/>
      <c r="D62" s="4"/>
      <c r="E62" s="4"/>
      <c r="F62" s="4"/>
      <c r="G62" s="4"/>
      <c r="H62" s="11"/>
      <c r="I62" s="11"/>
      <c r="J62" s="11"/>
      <c r="K62" s="11"/>
      <c r="L62" s="4"/>
      <c r="M62" s="4"/>
      <c r="N62" s="4"/>
      <c r="O62" s="4"/>
      <c r="P62" s="4"/>
      <c r="Q62" s="4"/>
      <c r="R62" s="4"/>
      <c r="S62" s="58"/>
      <c r="T62" s="39"/>
      <c r="U62" s="4"/>
      <c r="V62" s="4"/>
      <c r="W62" s="4"/>
      <c r="X62" s="4"/>
      <c r="Y62" s="4"/>
      <c r="Z62" s="11"/>
      <c r="AA62" s="39"/>
      <c r="AB62" s="11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ht="14.25" customHeight="1">
      <c r="A63" s="4"/>
      <c r="B63" s="59"/>
      <c r="C63" s="59"/>
      <c r="D63" s="4"/>
      <c r="E63" s="4"/>
      <c r="F63" s="4"/>
      <c r="G63" s="4"/>
      <c r="H63" s="11"/>
      <c r="I63" s="11"/>
      <c r="J63" s="11"/>
      <c r="K63" s="11"/>
      <c r="L63" s="4"/>
      <c r="M63" s="4"/>
      <c r="N63" s="4"/>
      <c r="O63" s="4"/>
      <c r="P63" s="4"/>
      <c r="Q63" s="4"/>
      <c r="R63" s="4"/>
      <c r="S63" s="58"/>
      <c r="T63" s="39"/>
      <c r="U63" s="4"/>
      <c r="V63" s="4"/>
      <c r="W63" s="4"/>
      <c r="X63" s="4"/>
      <c r="Y63" s="4"/>
      <c r="Z63" s="11"/>
      <c r="AA63" s="39"/>
      <c r="AB63" s="11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ht="14.25" customHeight="1">
      <c r="A64" s="4"/>
      <c r="B64" s="59"/>
      <c r="C64" s="59"/>
      <c r="D64" s="4"/>
      <c r="E64" s="4"/>
      <c r="F64" s="4"/>
      <c r="G64" s="4"/>
      <c r="H64" s="11"/>
      <c r="I64" s="11"/>
      <c r="J64" s="11"/>
      <c r="K64" s="11"/>
      <c r="L64" s="4"/>
      <c r="M64" s="4"/>
      <c r="N64" s="4"/>
      <c r="O64" s="4"/>
      <c r="P64" s="4"/>
      <c r="Q64" s="4"/>
      <c r="R64" s="4"/>
      <c r="S64" s="58"/>
      <c r="T64" s="39"/>
      <c r="U64" s="4"/>
      <c r="V64" s="4"/>
      <c r="W64" s="4"/>
      <c r="X64" s="4"/>
      <c r="Y64" s="4"/>
      <c r="Z64" s="11"/>
      <c r="AA64" s="39"/>
      <c r="AB64" s="11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ht="14.25" customHeight="1">
      <c r="A65" s="4"/>
      <c r="B65" s="59"/>
      <c r="C65" s="59"/>
      <c r="D65" s="4"/>
      <c r="E65" s="4"/>
      <c r="F65" s="4"/>
      <c r="G65" s="4"/>
      <c r="H65" s="11"/>
      <c r="I65" s="11"/>
      <c r="J65" s="11"/>
      <c r="K65" s="11"/>
      <c r="L65" s="4"/>
      <c r="M65" s="4"/>
      <c r="N65" s="4"/>
      <c r="O65" s="4"/>
      <c r="P65" s="4"/>
      <c r="Q65" s="4"/>
      <c r="R65" s="4"/>
      <c r="S65" s="58"/>
      <c r="T65" s="39"/>
      <c r="U65" s="4"/>
      <c r="V65" s="4"/>
      <c r="W65" s="4"/>
      <c r="X65" s="4"/>
      <c r="Y65" s="4"/>
      <c r="Z65" s="11"/>
      <c r="AA65" s="39"/>
      <c r="AB65" s="11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ht="14.25" customHeight="1">
      <c r="A66" s="4"/>
      <c r="B66" s="59"/>
      <c r="C66" s="59"/>
      <c r="D66" s="4"/>
      <c r="E66" s="4"/>
      <c r="F66" s="4"/>
      <c r="G66" s="4"/>
      <c r="H66" s="11"/>
      <c r="I66" s="11"/>
      <c r="J66" s="11"/>
      <c r="K66" s="11"/>
      <c r="L66" s="4"/>
      <c r="M66" s="4"/>
      <c r="N66" s="4"/>
      <c r="O66" s="4"/>
      <c r="P66" s="4"/>
      <c r="Q66" s="4"/>
      <c r="R66" s="4"/>
      <c r="S66" s="58"/>
      <c r="T66" s="39"/>
      <c r="U66" s="4"/>
      <c r="V66" s="4"/>
      <c r="W66" s="4"/>
      <c r="X66" s="4"/>
      <c r="Y66" s="4"/>
      <c r="Z66" s="11"/>
      <c r="AA66" s="39"/>
      <c r="AB66" s="11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ht="14.25" customHeight="1">
      <c r="A67" s="4"/>
      <c r="B67" s="59"/>
      <c r="C67" s="59"/>
      <c r="D67" s="4"/>
      <c r="E67" s="4"/>
      <c r="F67" s="4"/>
      <c r="G67" s="4"/>
      <c r="H67" s="11"/>
      <c r="I67" s="11"/>
      <c r="J67" s="11"/>
      <c r="K67" s="11"/>
      <c r="L67" s="4"/>
      <c r="M67" s="4"/>
      <c r="N67" s="4"/>
      <c r="O67" s="4"/>
      <c r="P67" s="4"/>
      <c r="Q67" s="4"/>
      <c r="R67" s="4"/>
      <c r="S67" s="58"/>
      <c r="T67" s="39"/>
      <c r="U67" s="4"/>
      <c r="V67" s="4"/>
      <c r="W67" s="4"/>
      <c r="X67" s="4"/>
      <c r="Y67" s="4"/>
      <c r="Z67" s="11"/>
      <c r="AA67" s="39"/>
      <c r="AB67" s="11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ht="14.25" customHeight="1">
      <c r="A68" s="4"/>
      <c r="B68" s="59"/>
      <c r="C68" s="59"/>
      <c r="D68" s="4"/>
      <c r="E68" s="4"/>
      <c r="F68" s="4"/>
      <c r="G68" s="4"/>
      <c r="H68" s="11"/>
      <c r="I68" s="11"/>
      <c r="J68" s="11"/>
      <c r="K68" s="11"/>
      <c r="L68" s="4"/>
      <c r="M68" s="4"/>
      <c r="N68" s="4"/>
      <c r="O68" s="4"/>
      <c r="P68" s="4"/>
      <c r="Q68" s="4"/>
      <c r="R68" s="4"/>
      <c r="S68" s="58"/>
      <c r="T68" s="39"/>
      <c r="U68" s="4"/>
      <c r="V68" s="4"/>
      <c r="W68" s="4"/>
      <c r="X68" s="4"/>
      <c r="Y68" s="4"/>
      <c r="Z68" s="11"/>
      <c r="AA68" s="39"/>
      <c r="AB68" s="11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ht="14.25" customHeight="1">
      <c r="A69" s="4"/>
      <c r="B69" s="59"/>
      <c r="C69" s="59"/>
      <c r="D69" s="4"/>
      <c r="E69" s="4"/>
      <c r="F69" s="4"/>
      <c r="G69" s="4"/>
      <c r="H69" s="11"/>
      <c r="I69" s="11"/>
      <c r="J69" s="11"/>
      <c r="K69" s="11"/>
      <c r="L69" s="4"/>
      <c r="M69" s="4"/>
      <c r="N69" s="4"/>
      <c r="O69" s="4"/>
      <c r="P69" s="4"/>
      <c r="Q69" s="4"/>
      <c r="R69" s="4"/>
      <c r="S69" s="58"/>
      <c r="T69" s="39"/>
      <c r="U69" s="4"/>
      <c r="V69" s="4"/>
      <c r="W69" s="4"/>
      <c r="X69" s="4"/>
      <c r="Y69" s="4"/>
      <c r="Z69" s="11"/>
      <c r="AA69" s="39"/>
      <c r="AB69" s="11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ht="14.25" customHeight="1">
      <c r="A70" s="4"/>
      <c r="B70" s="59"/>
      <c r="C70" s="59"/>
      <c r="D70" s="4"/>
      <c r="E70" s="4"/>
      <c r="F70" s="4"/>
      <c r="G70" s="4"/>
      <c r="H70" s="11"/>
      <c r="I70" s="11"/>
      <c r="J70" s="11"/>
      <c r="K70" s="11"/>
      <c r="L70" s="4"/>
      <c r="M70" s="4"/>
      <c r="N70" s="4"/>
      <c r="O70" s="4"/>
      <c r="P70" s="4"/>
      <c r="Q70" s="4"/>
      <c r="R70" s="4"/>
      <c r="S70" s="58"/>
      <c r="T70" s="39"/>
      <c r="U70" s="4"/>
      <c r="V70" s="4"/>
      <c r="W70" s="4"/>
      <c r="X70" s="4"/>
      <c r="Y70" s="4"/>
      <c r="Z70" s="11"/>
      <c r="AA70" s="39"/>
      <c r="AB70" s="11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ht="14.25" customHeight="1">
      <c r="A71" s="4"/>
      <c r="B71" s="59"/>
      <c r="C71" s="59"/>
      <c r="D71" s="4"/>
      <c r="E71" s="4"/>
      <c r="F71" s="4"/>
      <c r="G71" s="4"/>
      <c r="H71" s="11"/>
      <c r="I71" s="11"/>
      <c r="J71" s="11"/>
      <c r="K71" s="11"/>
      <c r="L71" s="4"/>
      <c r="M71" s="4"/>
      <c r="N71" s="4"/>
      <c r="O71" s="4"/>
      <c r="P71" s="4"/>
      <c r="Q71" s="4"/>
      <c r="R71" s="4"/>
      <c r="S71" s="58"/>
      <c r="T71" s="39"/>
      <c r="U71" s="4"/>
      <c r="V71" s="4"/>
      <c r="W71" s="4"/>
      <c r="X71" s="4"/>
      <c r="Y71" s="4"/>
      <c r="Z71" s="11"/>
      <c r="AA71" s="39"/>
      <c r="AB71" s="11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ht="14.25" customHeight="1">
      <c r="A72" s="4"/>
      <c r="B72" s="59"/>
      <c r="C72" s="59"/>
      <c r="D72" s="4"/>
      <c r="E72" s="4"/>
      <c r="F72" s="4"/>
      <c r="G72" s="4"/>
      <c r="H72" s="11"/>
      <c r="I72" s="11"/>
      <c r="J72" s="11"/>
      <c r="K72" s="11"/>
      <c r="L72" s="4"/>
      <c r="M72" s="4"/>
      <c r="N72" s="4"/>
      <c r="O72" s="4"/>
      <c r="P72" s="4"/>
      <c r="Q72" s="4"/>
      <c r="R72" s="4"/>
      <c r="S72" s="58"/>
      <c r="T72" s="39"/>
      <c r="U72" s="4"/>
      <c r="V72" s="4"/>
      <c r="W72" s="4"/>
      <c r="X72" s="4"/>
      <c r="Y72" s="4"/>
      <c r="Z72" s="11"/>
      <c r="AA72" s="39"/>
      <c r="AB72" s="11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ht="14.25" customHeight="1">
      <c r="A73" s="4"/>
      <c r="B73" s="4"/>
      <c r="C73" s="4"/>
      <c r="D73" s="4"/>
      <c r="E73" s="4"/>
      <c r="F73" s="4"/>
      <c r="G73" s="4"/>
      <c r="H73" s="11"/>
      <c r="I73" s="11"/>
      <c r="J73" s="11"/>
      <c r="K73" s="11"/>
      <c r="L73" s="4"/>
      <c r="M73" s="4"/>
      <c r="N73" s="4"/>
      <c r="O73" s="4"/>
      <c r="P73" s="4"/>
      <c r="Q73" s="4"/>
      <c r="R73" s="4"/>
      <c r="S73" s="58"/>
      <c r="T73" s="39"/>
      <c r="U73" s="4"/>
      <c r="V73" s="4"/>
      <c r="W73" s="4"/>
      <c r="X73" s="4"/>
      <c r="Y73" s="4"/>
      <c r="Z73" s="11"/>
      <c r="AA73" s="39"/>
      <c r="AB73" s="11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ht="14.25" customHeight="1">
      <c r="A74" s="4"/>
      <c r="B74" s="4"/>
      <c r="C74" s="4"/>
      <c r="D74" s="4"/>
      <c r="E74" s="4"/>
      <c r="F74" s="4"/>
      <c r="G74" s="4"/>
      <c r="H74" s="11"/>
      <c r="I74" s="11"/>
      <c r="J74" s="11"/>
      <c r="K74" s="11"/>
      <c r="L74" s="4"/>
      <c r="M74" s="4"/>
      <c r="N74" s="4"/>
      <c r="O74" s="4"/>
      <c r="P74" s="4"/>
      <c r="Q74" s="4"/>
      <c r="R74" s="4"/>
      <c r="S74" s="58"/>
      <c r="T74" s="39"/>
      <c r="U74" s="4"/>
      <c r="V74" s="4"/>
      <c r="W74" s="4"/>
      <c r="X74" s="4"/>
      <c r="Y74" s="4"/>
      <c r="Z74" s="11"/>
      <c r="AA74" s="39"/>
      <c r="AB74" s="11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ht="14.25" customHeight="1">
      <c r="A75" s="4"/>
      <c r="B75" s="4"/>
      <c r="C75" s="4"/>
      <c r="D75" s="4"/>
      <c r="E75" s="4"/>
      <c r="F75" s="4"/>
      <c r="G75" s="4"/>
      <c r="H75" s="11"/>
      <c r="I75" s="11"/>
      <c r="J75" s="11"/>
      <c r="K75" s="11"/>
      <c r="L75" s="4"/>
      <c r="M75" s="4"/>
      <c r="N75" s="4"/>
      <c r="O75" s="4"/>
      <c r="P75" s="4"/>
      <c r="Q75" s="4"/>
      <c r="R75" s="4"/>
      <c r="S75" s="58"/>
      <c r="T75" s="39"/>
      <c r="U75" s="4"/>
      <c r="V75" s="4"/>
      <c r="W75" s="4"/>
      <c r="X75" s="4"/>
      <c r="Y75" s="4"/>
      <c r="Z75" s="11"/>
      <c r="AA75" s="39"/>
      <c r="AB75" s="11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ht="14.25" customHeight="1">
      <c r="A76" s="4"/>
      <c r="B76" s="4"/>
      <c r="C76" s="4"/>
      <c r="D76" s="4"/>
      <c r="E76" s="4"/>
      <c r="F76" s="4"/>
      <c r="G76" s="4"/>
      <c r="H76" s="11"/>
      <c r="I76" s="11"/>
      <c r="J76" s="11"/>
      <c r="K76" s="11"/>
      <c r="L76" s="4"/>
      <c r="M76" s="4"/>
      <c r="N76" s="4"/>
      <c r="O76" s="4"/>
      <c r="P76" s="4"/>
      <c r="Q76" s="4"/>
      <c r="R76" s="4"/>
      <c r="S76" s="58"/>
      <c r="T76" s="39"/>
      <c r="U76" s="4"/>
      <c r="V76" s="4"/>
      <c r="W76" s="4"/>
      <c r="X76" s="4"/>
      <c r="Y76" s="4"/>
      <c r="Z76" s="11"/>
      <c r="AA76" s="39"/>
      <c r="AB76" s="11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ht="14.25" customHeight="1">
      <c r="A77" s="4"/>
      <c r="B77" s="4"/>
      <c r="C77" s="4"/>
      <c r="D77" s="4"/>
      <c r="E77" s="4"/>
      <c r="F77" s="4"/>
      <c r="G77" s="4"/>
      <c r="H77" s="11"/>
      <c r="I77" s="11"/>
      <c r="J77" s="11"/>
      <c r="K77" s="11"/>
      <c r="L77" s="4"/>
      <c r="M77" s="4"/>
      <c r="N77" s="4"/>
      <c r="O77" s="4"/>
      <c r="P77" s="4"/>
      <c r="Q77" s="4"/>
      <c r="R77" s="4"/>
      <c r="S77" s="58"/>
      <c r="T77" s="39"/>
      <c r="U77" s="4"/>
      <c r="V77" s="4"/>
      <c r="W77" s="4"/>
      <c r="X77" s="4"/>
      <c r="Y77" s="4"/>
      <c r="Z77" s="11"/>
      <c r="AA77" s="39"/>
      <c r="AB77" s="11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ht="14.25" customHeight="1">
      <c r="A78" s="4"/>
      <c r="B78" s="4"/>
      <c r="C78" s="4"/>
      <c r="D78" s="4"/>
      <c r="E78" s="4"/>
      <c r="F78" s="4"/>
      <c r="G78" s="4"/>
      <c r="H78" s="11"/>
      <c r="I78" s="11"/>
      <c r="J78" s="11"/>
      <c r="K78" s="11"/>
      <c r="L78" s="4"/>
      <c r="M78" s="4"/>
      <c r="N78" s="4"/>
      <c r="O78" s="4"/>
      <c r="P78" s="4"/>
      <c r="Q78" s="4"/>
      <c r="R78" s="4"/>
      <c r="S78" s="58"/>
      <c r="T78" s="39"/>
      <c r="U78" s="4"/>
      <c r="V78" s="4"/>
      <c r="W78" s="4"/>
      <c r="X78" s="4"/>
      <c r="Y78" s="4"/>
      <c r="Z78" s="11"/>
      <c r="AA78" s="39"/>
      <c r="AB78" s="11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ht="14.25" customHeight="1">
      <c r="A79" s="4"/>
      <c r="B79" s="4"/>
      <c r="C79" s="4"/>
      <c r="D79" s="4"/>
      <c r="E79" s="4"/>
      <c r="F79" s="4"/>
      <c r="G79" s="4"/>
      <c r="H79" s="11"/>
      <c r="I79" s="11"/>
      <c r="J79" s="11"/>
      <c r="K79" s="11"/>
      <c r="L79" s="4"/>
      <c r="M79" s="4"/>
      <c r="N79" s="4"/>
      <c r="O79" s="4"/>
      <c r="P79" s="4"/>
      <c r="Q79" s="4"/>
      <c r="R79" s="4"/>
      <c r="S79" s="58"/>
      <c r="T79" s="39"/>
      <c r="U79" s="4"/>
      <c r="V79" s="4"/>
      <c r="W79" s="4"/>
      <c r="X79" s="4"/>
      <c r="Y79" s="4"/>
      <c r="Z79" s="11"/>
      <c r="AA79" s="39"/>
      <c r="AB79" s="11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ht="14.25" customHeight="1">
      <c r="A80" s="4"/>
      <c r="B80" s="4"/>
      <c r="C80" s="4"/>
      <c r="D80" s="4"/>
      <c r="E80" s="4"/>
      <c r="F80" s="4"/>
      <c r="G80" s="4"/>
      <c r="H80" s="11"/>
      <c r="I80" s="11"/>
      <c r="J80" s="11"/>
      <c r="K80" s="11"/>
      <c r="L80" s="4"/>
      <c r="M80" s="4"/>
      <c r="N80" s="4"/>
      <c r="O80" s="4"/>
      <c r="P80" s="4"/>
      <c r="Q80" s="4"/>
      <c r="R80" s="4"/>
      <c r="S80" s="58"/>
      <c r="T80" s="39"/>
      <c r="U80" s="4"/>
      <c r="V80" s="4"/>
      <c r="W80" s="4"/>
      <c r="X80" s="4"/>
      <c r="Y80" s="4"/>
      <c r="Z80" s="11"/>
      <c r="AA80" s="39"/>
      <c r="AB80" s="11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ht="14.25" customHeight="1">
      <c r="A81" s="4"/>
      <c r="B81" s="4"/>
      <c r="C81" s="4"/>
      <c r="D81" s="4"/>
      <c r="E81" s="4"/>
      <c r="F81" s="4"/>
      <c r="G81" s="4"/>
      <c r="H81" s="11"/>
      <c r="I81" s="11"/>
      <c r="J81" s="11"/>
      <c r="K81" s="11"/>
      <c r="L81" s="4"/>
      <c r="M81" s="4"/>
      <c r="N81" s="4"/>
      <c r="O81" s="4"/>
      <c r="P81" s="4"/>
      <c r="Q81" s="4"/>
      <c r="R81" s="4"/>
      <c r="S81" s="58"/>
      <c r="T81" s="39"/>
      <c r="U81" s="4"/>
      <c r="V81" s="4"/>
      <c r="W81" s="4"/>
      <c r="X81" s="4"/>
      <c r="Y81" s="4"/>
      <c r="Z81" s="11"/>
      <c r="AA81" s="39"/>
      <c r="AB81" s="11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ht="14.25" customHeight="1">
      <c r="A82" s="4"/>
      <c r="B82" s="4"/>
      <c r="C82" s="4"/>
      <c r="D82" s="4"/>
      <c r="E82" s="4"/>
      <c r="F82" s="4"/>
      <c r="G82" s="4"/>
      <c r="H82" s="11"/>
      <c r="I82" s="11"/>
      <c r="J82" s="11"/>
      <c r="K82" s="11"/>
      <c r="L82" s="4"/>
      <c r="M82" s="4"/>
      <c r="N82" s="4"/>
      <c r="O82" s="4"/>
      <c r="P82" s="4"/>
      <c r="Q82" s="4"/>
      <c r="R82" s="4"/>
      <c r="S82" s="58"/>
      <c r="T82" s="39"/>
      <c r="U82" s="4"/>
      <c r="V82" s="4"/>
      <c r="W82" s="4"/>
      <c r="X82" s="4"/>
      <c r="Y82" s="4"/>
      <c r="Z82" s="11"/>
      <c r="AA82" s="39"/>
      <c r="AB82" s="11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ht="14.25" customHeight="1">
      <c r="A83" s="4"/>
      <c r="B83" s="4"/>
      <c r="C83" s="4"/>
      <c r="D83" s="4"/>
      <c r="E83" s="4"/>
      <c r="F83" s="4"/>
      <c r="G83" s="4"/>
      <c r="H83" s="11"/>
      <c r="I83" s="11"/>
      <c r="J83" s="11"/>
      <c r="K83" s="11"/>
      <c r="L83" s="4"/>
      <c r="M83" s="4"/>
      <c r="N83" s="4"/>
      <c r="O83" s="4"/>
      <c r="P83" s="4"/>
      <c r="Q83" s="4"/>
      <c r="R83" s="4"/>
      <c r="S83" s="58"/>
      <c r="T83" s="39"/>
      <c r="U83" s="4"/>
      <c r="V83" s="4"/>
      <c r="W83" s="4"/>
      <c r="X83" s="4"/>
      <c r="Y83" s="4"/>
      <c r="Z83" s="11"/>
      <c r="AA83" s="39"/>
      <c r="AB83" s="11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ht="14.25" customHeight="1">
      <c r="A84" s="4"/>
      <c r="B84" s="4"/>
      <c r="C84" s="4"/>
      <c r="D84" s="4"/>
      <c r="E84" s="4"/>
      <c r="F84" s="4"/>
      <c r="G84" s="4"/>
      <c r="H84" s="11"/>
      <c r="I84" s="11"/>
      <c r="J84" s="11"/>
      <c r="K84" s="11"/>
      <c r="L84" s="4"/>
      <c r="M84" s="4"/>
      <c r="N84" s="4"/>
      <c r="O84" s="4"/>
      <c r="P84" s="4"/>
      <c r="Q84" s="4"/>
      <c r="R84" s="4"/>
      <c r="S84" s="58"/>
      <c r="T84" s="39"/>
      <c r="U84" s="4"/>
      <c r="V84" s="4"/>
      <c r="W84" s="4"/>
      <c r="X84" s="4"/>
      <c r="Y84" s="4"/>
      <c r="Z84" s="11"/>
      <c r="AA84" s="39"/>
      <c r="AB84" s="11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ht="14.25" customHeight="1">
      <c r="A85" s="4"/>
      <c r="B85" s="4"/>
      <c r="C85" s="4"/>
      <c r="D85" s="4"/>
      <c r="E85" s="4"/>
      <c r="F85" s="4"/>
      <c r="G85" s="4"/>
      <c r="H85" s="11"/>
      <c r="I85" s="11"/>
      <c r="J85" s="11"/>
      <c r="K85" s="11"/>
      <c r="L85" s="4"/>
      <c r="M85" s="4"/>
      <c r="N85" s="4"/>
      <c r="O85" s="4"/>
      <c r="P85" s="4"/>
      <c r="Q85" s="4"/>
      <c r="R85" s="4"/>
      <c r="S85" s="58"/>
      <c r="T85" s="39"/>
      <c r="U85" s="4"/>
      <c r="V85" s="4"/>
      <c r="W85" s="4"/>
      <c r="X85" s="4"/>
      <c r="Y85" s="4"/>
      <c r="Z85" s="11"/>
      <c r="AA85" s="39"/>
      <c r="AB85" s="11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ht="14.25" customHeight="1">
      <c r="A86" s="4"/>
      <c r="B86" s="4"/>
      <c r="C86" s="4"/>
      <c r="D86" s="4"/>
      <c r="E86" s="4"/>
      <c r="F86" s="4"/>
      <c r="G86" s="4"/>
      <c r="H86" s="11"/>
      <c r="I86" s="11"/>
      <c r="J86" s="11"/>
      <c r="K86" s="11"/>
      <c r="L86" s="4"/>
      <c r="M86" s="4"/>
      <c r="N86" s="4"/>
      <c r="O86" s="4"/>
      <c r="P86" s="4"/>
      <c r="Q86" s="4"/>
      <c r="R86" s="4"/>
      <c r="S86" s="58"/>
      <c r="T86" s="39"/>
      <c r="U86" s="4"/>
      <c r="V86" s="4"/>
      <c r="W86" s="4"/>
      <c r="X86" s="4"/>
      <c r="Y86" s="4"/>
      <c r="Z86" s="11"/>
      <c r="AA86" s="39"/>
      <c r="AB86" s="11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ht="14.25" customHeight="1">
      <c r="A87" s="4"/>
      <c r="B87" s="4"/>
      <c r="C87" s="4"/>
      <c r="D87" s="4"/>
      <c r="E87" s="4"/>
      <c r="F87" s="4"/>
      <c r="G87" s="4"/>
      <c r="H87" s="11"/>
      <c r="I87" s="11"/>
      <c r="J87" s="11"/>
      <c r="K87" s="11"/>
      <c r="L87" s="4"/>
      <c r="M87" s="4"/>
      <c r="N87" s="4"/>
      <c r="O87" s="4"/>
      <c r="P87" s="4"/>
      <c r="Q87" s="4"/>
      <c r="R87" s="4"/>
      <c r="S87" s="58"/>
      <c r="T87" s="39"/>
      <c r="U87" s="4"/>
      <c r="V87" s="4"/>
      <c r="W87" s="4"/>
      <c r="X87" s="4"/>
      <c r="Y87" s="4"/>
      <c r="Z87" s="11"/>
      <c r="AA87" s="39"/>
      <c r="AB87" s="11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ht="14.25" customHeight="1">
      <c r="A88" s="4"/>
      <c r="B88" s="4"/>
      <c r="C88" s="4"/>
      <c r="D88" s="4"/>
      <c r="E88" s="4"/>
      <c r="F88" s="4"/>
      <c r="G88" s="4"/>
      <c r="H88" s="11"/>
      <c r="I88" s="11"/>
      <c r="J88" s="11"/>
      <c r="K88" s="11"/>
      <c r="L88" s="4"/>
      <c r="M88" s="4"/>
      <c r="N88" s="4"/>
      <c r="O88" s="4"/>
      <c r="P88" s="4"/>
      <c r="Q88" s="4"/>
      <c r="R88" s="4"/>
      <c r="S88" s="58"/>
      <c r="T88" s="39"/>
      <c r="U88" s="4"/>
      <c r="V88" s="4"/>
      <c r="W88" s="4"/>
      <c r="X88" s="4"/>
      <c r="Y88" s="4"/>
      <c r="Z88" s="11"/>
      <c r="AA88" s="39"/>
      <c r="AB88" s="11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ht="14.25" customHeight="1">
      <c r="A89" s="4"/>
      <c r="B89" s="4"/>
      <c r="C89" s="4"/>
      <c r="D89" s="4"/>
      <c r="E89" s="4"/>
      <c r="F89" s="4"/>
      <c r="G89" s="4"/>
      <c r="H89" s="11"/>
      <c r="I89" s="11"/>
      <c r="J89" s="11"/>
      <c r="K89" s="11"/>
      <c r="L89" s="4"/>
      <c r="M89" s="4"/>
      <c r="N89" s="4"/>
      <c r="O89" s="4"/>
      <c r="P89" s="4"/>
      <c r="Q89" s="4"/>
      <c r="R89" s="4"/>
      <c r="S89" s="58"/>
      <c r="T89" s="39"/>
      <c r="U89" s="4"/>
      <c r="V89" s="4"/>
      <c r="W89" s="4"/>
      <c r="X89" s="4"/>
      <c r="Y89" s="4"/>
      <c r="Z89" s="11"/>
      <c r="AA89" s="39"/>
      <c r="AB89" s="11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ht="14.25" customHeight="1">
      <c r="A90" s="4"/>
      <c r="B90" s="4"/>
      <c r="C90" s="4"/>
      <c r="D90" s="4"/>
      <c r="E90" s="4"/>
      <c r="F90" s="4"/>
      <c r="G90" s="4"/>
      <c r="H90" s="11"/>
      <c r="I90" s="11"/>
      <c r="J90" s="11"/>
      <c r="K90" s="11"/>
      <c r="L90" s="4"/>
      <c r="M90" s="4"/>
      <c r="N90" s="4"/>
      <c r="O90" s="4"/>
      <c r="P90" s="4"/>
      <c r="Q90" s="4"/>
      <c r="R90" s="4"/>
      <c r="S90" s="58"/>
      <c r="T90" s="39"/>
      <c r="U90" s="4"/>
      <c r="V90" s="4"/>
      <c r="W90" s="4"/>
      <c r="X90" s="4"/>
      <c r="Y90" s="4"/>
      <c r="Z90" s="11"/>
      <c r="AA90" s="39"/>
      <c r="AB90" s="11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ht="14.25" customHeight="1">
      <c r="A91" s="4"/>
      <c r="B91" s="4"/>
      <c r="C91" s="4"/>
      <c r="D91" s="4"/>
      <c r="E91" s="4"/>
      <c r="F91" s="4"/>
      <c r="G91" s="4"/>
      <c r="H91" s="11"/>
      <c r="I91" s="11"/>
      <c r="J91" s="11"/>
      <c r="K91" s="11"/>
      <c r="L91" s="4"/>
      <c r="M91" s="4"/>
      <c r="N91" s="4"/>
      <c r="O91" s="4"/>
      <c r="P91" s="4"/>
      <c r="Q91" s="4"/>
      <c r="R91" s="4"/>
      <c r="S91" s="58"/>
      <c r="T91" s="39"/>
      <c r="U91" s="4"/>
      <c r="V91" s="4"/>
      <c r="W91" s="4"/>
      <c r="X91" s="4"/>
      <c r="Y91" s="4"/>
      <c r="Z91" s="11"/>
      <c r="AA91" s="39"/>
      <c r="AB91" s="11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ht="14.25" customHeight="1">
      <c r="A92" s="4"/>
      <c r="B92" s="4"/>
      <c r="C92" s="4"/>
      <c r="D92" s="4"/>
      <c r="E92" s="4"/>
      <c r="F92" s="4"/>
      <c r="G92" s="4"/>
      <c r="H92" s="11"/>
      <c r="I92" s="11"/>
      <c r="J92" s="11"/>
      <c r="K92" s="11"/>
      <c r="L92" s="4"/>
      <c r="M92" s="4"/>
      <c r="N92" s="4"/>
      <c r="O92" s="4"/>
      <c r="P92" s="4"/>
      <c r="Q92" s="4"/>
      <c r="R92" s="4"/>
      <c r="S92" s="58"/>
      <c r="T92" s="39"/>
      <c r="U92" s="4"/>
      <c r="V92" s="4"/>
      <c r="W92" s="4"/>
      <c r="X92" s="4"/>
      <c r="Y92" s="4"/>
      <c r="Z92" s="11"/>
      <c r="AA92" s="39"/>
      <c r="AB92" s="11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ht="14.25" customHeight="1">
      <c r="A93" s="4"/>
      <c r="B93" s="4"/>
      <c r="C93" s="4"/>
      <c r="D93" s="4"/>
      <c r="E93" s="4"/>
      <c r="F93" s="4"/>
      <c r="G93" s="4"/>
      <c r="H93" s="11"/>
      <c r="I93" s="11"/>
      <c r="J93" s="11"/>
      <c r="K93" s="11"/>
      <c r="L93" s="4"/>
      <c r="M93" s="4"/>
      <c r="N93" s="4"/>
      <c r="O93" s="4"/>
      <c r="P93" s="4"/>
      <c r="Q93" s="4"/>
      <c r="R93" s="4"/>
      <c r="S93" s="58"/>
      <c r="T93" s="39"/>
      <c r="U93" s="4"/>
      <c r="V93" s="4"/>
      <c r="W93" s="4"/>
      <c r="X93" s="4"/>
      <c r="Y93" s="4"/>
      <c r="Z93" s="11"/>
      <c r="AA93" s="39"/>
      <c r="AB93" s="11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ht="14.25" customHeight="1">
      <c r="A94" s="4"/>
      <c r="B94" s="4"/>
      <c r="C94" s="4"/>
      <c r="D94" s="4"/>
      <c r="E94" s="4"/>
      <c r="F94" s="4"/>
      <c r="G94" s="4"/>
      <c r="H94" s="11"/>
      <c r="I94" s="11"/>
      <c r="J94" s="11"/>
      <c r="K94" s="11"/>
      <c r="L94" s="4"/>
      <c r="M94" s="4"/>
      <c r="N94" s="4"/>
      <c r="O94" s="4"/>
      <c r="P94" s="4"/>
      <c r="Q94" s="4"/>
      <c r="R94" s="4"/>
      <c r="S94" s="58"/>
      <c r="T94" s="39"/>
      <c r="U94" s="4"/>
      <c r="V94" s="4"/>
      <c r="W94" s="4"/>
      <c r="X94" s="4"/>
      <c r="Y94" s="4"/>
      <c r="Z94" s="11"/>
      <c r="AA94" s="39"/>
      <c r="AB94" s="11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ht="14.25" customHeight="1">
      <c r="A95" s="4"/>
      <c r="B95" s="4"/>
      <c r="C95" s="4"/>
      <c r="D95" s="4"/>
      <c r="E95" s="4"/>
      <c r="F95" s="4"/>
      <c r="G95" s="4"/>
      <c r="H95" s="11"/>
      <c r="I95" s="11"/>
      <c r="J95" s="11"/>
      <c r="K95" s="11"/>
      <c r="L95" s="4"/>
      <c r="M95" s="4"/>
      <c r="N95" s="4"/>
      <c r="O95" s="4"/>
      <c r="P95" s="4"/>
      <c r="Q95" s="4"/>
      <c r="R95" s="4"/>
      <c r="S95" s="58"/>
      <c r="T95" s="39"/>
      <c r="U95" s="4"/>
      <c r="V95" s="4"/>
      <c r="W95" s="4"/>
      <c r="X95" s="4"/>
      <c r="Y95" s="4"/>
      <c r="Z95" s="11"/>
      <c r="AA95" s="39"/>
      <c r="AB95" s="11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ht="14.25" customHeight="1">
      <c r="A96" s="4"/>
      <c r="B96" s="4"/>
      <c r="C96" s="4"/>
      <c r="D96" s="4"/>
      <c r="E96" s="4"/>
      <c r="F96" s="4"/>
      <c r="G96" s="4"/>
      <c r="H96" s="11"/>
      <c r="I96" s="11"/>
      <c r="J96" s="11"/>
      <c r="K96" s="11"/>
      <c r="L96" s="4"/>
      <c r="M96" s="4"/>
      <c r="N96" s="4"/>
      <c r="O96" s="4"/>
      <c r="P96" s="4"/>
      <c r="Q96" s="4"/>
      <c r="R96" s="4"/>
      <c r="S96" s="58"/>
      <c r="T96" s="39"/>
      <c r="U96" s="4"/>
      <c r="V96" s="4"/>
      <c r="W96" s="4"/>
      <c r="X96" s="4"/>
      <c r="Y96" s="4"/>
      <c r="Z96" s="11"/>
      <c r="AA96" s="39"/>
      <c r="AB96" s="11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ht="14.25" customHeight="1">
      <c r="A97" s="4"/>
      <c r="B97" s="4"/>
      <c r="C97" s="4"/>
      <c r="D97" s="4"/>
      <c r="E97" s="4"/>
      <c r="F97" s="4"/>
      <c r="G97" s="4"/>
      <c r="H97" s="11"/>
      <c r="I97" s="11"/>
      <c r="J97" s="11"/>
      <c r="K97" s="11"/>
      <c r="L97" s="4"/>
      <c r="M97" s="4"/>
      <c r="N97" s="4"/>
      <c r="O97" s="4"/>
      <c r="P97" s="4"/>
      <c r="Q97" s="4"/>
      <c r="R97" s="4"/>
      <c r="S97" s="58"/>
      <c r="T97" s="39"/>
      <c r="U97" s="4"/>
      <c r="V97" s="4"/>
      <c r="W97" s="4"/>
      <c r="X97" s="4"/>
      <c r="Y97" s="4"/>
      <c r="Z97" s="11"/>
      <c r="AA97" s="39"/>
      <c r="AB97" s="11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ht="14.25" customHeight="1">
      <c r="A98" s="4"/>
      <c r="B98" s="4"/>
      <c r="C98" s="4"/>
      <c r="D98" s="4"/>
      <c r="E98" s="4"/>
      <c r="F98" s="4"/>
      <c r="G98" s="4"/>
      <c r="H98" s="11"/>
      <c r="I98" s="11"/>
      <c r="J98" s="11"/>
      <c r="K98" s="11"/>
      <c r="L98" s="4"/>
      <c r="M98" s="4"/>
      <c r="N98" s="4"/>
      <c r="O98" s="4"/>
      <c r="P98" s="4"/>
      <c r="Q98" s="4"/>
      <c r="R98" s="4"/>
      <c r="S98" s="58"/>
      <c r="T98" s="39"/>
      <c r="U98" s="4"/>
      <c r="V98" s="4"/>
      <c r="W98" s="4"/>
      <c r="X98" s="4"/>
      <c r="Y98" s="4"/>
      <c r="Z98" s="11"/>
      <c r="AA98" s="39"/>
      <c r="AB98" s="11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ht="14.25" customHeight="1">
      <c r="A99" s="4"/>
      <c r="B99" s="4"/>
      <c r="C99" s="4"/>
      <c r="D99" s="4"/>
      <c r="E99" s="4"/>
      <c r="F99" s="4"/>
      <c r="G99" s="4"/>
      <c r="H99" s="11"/>
      <c r="I99" s="11"/>
      <c r="J99" s="11"/>
      <c r="K99" s="11"/>
      <c r="L99" s="4"/>
      <c r="M99" s="4"/>
      <c r="N99" s="4"/>
      <c r="O99" s="4"/>
      <c r="P99" s="4"/>
      <c r="Q99" s="4"/>
      <c r="R99" s="4"/>
      <c r="S99" s="58"/>
      <c r="T99" s="39"/>
      <c r="U99" s="4"/>
      <c r="V99" s="4"/>
      <c r="W99" s="4"/>
      <c r="X99" s="4"/>
      <c r="Y99" s="4"/>
      <c r="Z99" s="11"/>
      <c r="AA99" s="39"/>
      <c r="AB99" s="11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ht="14.25" customHeight="1">
      <c r="A100" s="4"/>
      <c r="B100" s="4"/>
      <c r="C100" s="4"/>
      <c r="D100" s="4"/>
      <c r="E100" s="4"/>
      <c r="F100" s="4"/>
      <c r="G100" s="4"/>
      <c r="H100" s="11"/>
      <c r="I100" s="11"/>
      <c r="J100" s="11"/>
      <c r="K100" s="11"/>
      <c r="L100" s="4"/>
      <c r="M100" s="4"/>
      <c r="N100" s="4"/>
      <c r="O100" s="4"/>
      <c r="P100" s="4"/>
      <c r="Q100" s="4"/>
      <c r="R100" s="4"/>
      <c r="S100" s="58"/>
      <c r="T100" s="39"/>
      <c r="U100" s="4"/>
      <c r="V100" s="4"/>
      <c r="W100" s="4"/>
      <c r="X100" s="4"/>
      <c r="Y100" s="4"/>
      <c r="Z100" s="11"/>
      <c r="AA100" s="39"/>
      <c r="AB100" s="11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</sheetData>
  <mergeCells count="142">
    <mergeCell ref="B9:G9"/>
    <mergeCell ref="A3:A5"/>
    <mergeCell ref="B5:G5"/>
    <mergeCell ref="B7:G7"/>
    <mergeCell ref="N12:N14"/>
    <mergeCell ref="B14:G14"/>
    <mergeCell ref="A20:B20"/>
    <mergeCell ref="D20:E20"/>
    <mergeCell ref="G20:S20"/>
    <mergeCell ref="U20:W20"/>
    <mergeCell ref="Y27:AA27"/>
    <mergeCell ref="O9:AC9"/>
    <mergeCell ref="G24:L24"/>
    <mergeCell ref="N25:S25"/>
    <mergeCell ref="N22:S22"/>
    <mergeCell ref="A1:AC2"/>
    <mergeCell ref="AC3:AC5"/>
    <mergeCell ref="N23:S23"/>
    <mergeCell ref="N24:S24"/>
    <mergeCell ref="N28:S28"/>
    <mergeCell ref="N32:S32"/>
    <mergeCell ref="N30:S30"/>
    <mergeCell ref="N31:S31"/>
    <mergeCell ref="N29:S29"/>
    <mergeCell ref="A48:B48"/>
    <mergeCell ref="D48:E48"/>
    <mergeCell ref="G48:L48"/>
    <mergeCell ref="N48:S48"/>
    <mergeCell ref="D46:E46"/>
    <mergeCell ref="N46:S46"/>
    <mergeCell ref="D47:E47"/>
    <mergeCell ref="N47:S47"/>
    <mergeCell ref="G46:L46"/>
    <mergeCell ref="G47:L47"/>
    <mergeCell ref="N44:S44"/>
    <mergeCell ref="G45:L45"/>
    <mergeCell ref="N45:S45"/>
    <mergeCell ref="U42:W42"/>
    <mergeCell ref="Y42:AA42"/>
    <mergeCell ref="N43:S43"/>
    <mergeCell ref="B8:G8"/>
    <mergeCell ref="B6:G6"/>
    <mergeCell ref="P6:V6"/>
    <mergeCell ref="G23:L23"/>
    <mergeCell ref="G22:L22"/>
    <mergeCell ref="Y20:AA20"/>
    <mergeCell ref="G21:L21"/>
    <mergeCell ref="N21:S21"/>
    <mergeCell ref="D22:E22"/>
    <mergeCell ref="D21:E21"/>
    <mergeCell ref="A23:B23"/>
    <mergeCell ref="A24:B24"/>
    <mergeCell ref="A25:B25"/>
    <mergeCell ref="D23:E23"/>
    <mergeCell ref="D24:E24"/>
    <mergeCell ref="A22:B22"/>
    <mergeCell ref="A21:B21"/>
    <mergeCell ref="A43:B43"/>
    <mergeCell ref="A40:B40"/>
    <mergeCell ref="D40:E40"/>
    <mergeCell ref="A42:B42"/>
    <mergeCell ref="D42:E42"/>
    <mergeCell ref="A46:B46"/>
    <mergeCell ref="A47:B47"/>
    <mergeCell ref="A44:B44"/>
    <mergeCell ref="D44:E44"/>
    <mergeCell ref="A45:B45"/>
    <mergeCell ref="D45:E45"/>
    <mergeCell ref="D43:E43"/>
    <mergeCell ref="G38:L38"/>
    <mergeCell ref="N38:S38"/>
    <mergeCell ref="N40:S40"/>
    <mergeCell ref="N39:S39"/>
    <mergeCell ref="G44:L44"/>
    <mergeCell ref="G43:L43"/>
    <mergeCell ref="G40:L40"/>
    <mergeCell ref="G42:S42"/>
    <mergeCell ref="A38:B38"/>
    <mergeCell ref="A39:B39"/>
    <mergeCell ref="G39:L39"/>
    <mergeCell ref="D38:E38"/>
    <mergeCell ref="D39:E39"/>
    <mergeCell ref="D36:E36"/>
    <mergeCell ref="N36:S36"/>
    <mergeCell ref="A37:B37"/>
    <mergeCell ref="D37:E37"/>
    <mergeCell ref="N37:S37"/>
    <mergeCell ref="D35:E35"/>
    <mergeCell ref="D34:E34"/>
    <mergeCell ref="G36:L36"/>
    <mergeCell ref="G37:L37"/>
    <mergeCell ref="U34:W34"/>
    <mergeCell ref="Y34:AA34"/>
    <mergeCell ref="G35:L35"/>
    <mergeCell ref="N35:S35"/>
    <mergeCell ref="A34:B34"/>
    <mergeCell ref="G34:S34"/>
    <mergeCell ref="A30:B30"/>
    <mergeCell ref="A31:B31"/>
    <mergeCell ref="G30:L30"/>
    <mergeCell ref="G31:L31"/>
    <mergeCell ref="A36:B36"/>
    <mergeCell ref="A35:B35"/>
    <mergeCell ref="A32:B32"/>
    <mergeCell ref="D32:E32"/>
    <mergeCell ref="G32:L32"/>
    <mergeCell ref="D30:E30"/>
    <mergeCell ref="D31:E31"/>
    <mergeCell ref="D28:E28"/>
    <mergeCell ref="D29:E29"/>
    <mergeCell ref="G25:L25"/>
    <mergeCell ref="G28:L28"/>
    <mergeCell ref="A28:B28"/>
    <mergeCell ref="D25:E25"/>
    <mergeCell ref="A27:B27"/>
    <mergeCell ref="D27:E27"/>
    <mergeCell ref="A29:B29"/>
    <mergeCell ref="G29:L29"/>
    <mergeCell ref="G27:S27"/>
    <mergeCell ref="U27:W27"/>
    <mergeCell ref="K12:K14"/>
    <mergeCell ref="L12:L14"/>
    <mergeCell ref="K3:K5"/>
    <mergeCell ref="L3:L5"/>
    <mergeCell ref="M3:M5"/>
    <mergeCell ref="N3:N5"/>
    <mergeCell ref="O3:O5"/>
    <mergeCell ref="Z3:Z5"/>
    <mergeCell ref="P5:V5"/>
    <mergeCell ref="AA3:AA5"/>
    <mergeCell ref="AB3:AB5"/>
    <mergeCell ref="P8:V8"/>
    <mergeCell ref="P7:V7"/>
    <mergeCell ref="P13:X16"/>
    <mergeCell ref="M12:M14"/>
    <mergeCell ref="B16:G16"/>
    <mergeCell ref="B17:G17"/>
    <mergeCell ref="A12:A14"/>
    <mergeCell ref="B15:G15"/>
    <mergeCell ref="A11:N11"/>
    <mergeCell ref="A18:N18"/>
    <mergeCell ref="B10:G10"/>
  </mergeCells>
  <printOptions/>
  <pageMargins bottom="1.0" footer="0.0" header="0.0" left="0.75" right="0.75" top="1.0"/>
  <pageSetup fitToWidth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5.5"/>
    <col customWidth="1" min="3" max="3" width="1.63"/>
    <col customWidth="1" min="4" max="4" width="5.5"/>
    <col customWidth="1" min="5" max="5" width="9.13"/>
    <col customWidth="1" min="6" max="6" width="23.0"/>
    <col customWidth="1" min="7" max="7" width="1.88"/>
    <col customWidth="1" min="8" max="8" width="23.0"/>
    <col customWidth="1" min="9" max="9" width="17.38"/>
    <col customWidth="1" min="10" max="10" width="13.75"/>
    <col customWidth="1" min="11" max="11" width="1.88"/>
    <col customWidth="1" min="12" max="12" width="13.75"/>
  </cols>
  <sheetData>
    <row r="1" ht="12.75" customHeight="1">
      <c r="A1" s="79"/>
      <c r="C1" s="16"/>
      <c r="E1" s="79"/>
      <c r="F1" s="80"/>
      <c r="G1" s="81"/>
      <c r="I1" s="79"/>
    </row>
    <row r="2" ht="54.75" customHeight="1">
      <c r="A2" s="82" t="s">
        <v>77</v>
      </c>
      <c r="B2" s="83">
        <v>0.7708333333333334</v>
      </c>
      <c r="C2" s="84" t="s">
        <v>39</v>
      </c>
      <c r="D2" s="85">
        <v>0.78125</v>
      </c>
      <c r="E2" s="86" t="s">
        <v>35</v>
      </c>
      <c r="F2" s="87" t="str">
        <f>Volwassene!H36</f>
        <v>De Korrel</v>
      </c>
      <c r="G2" s="88" t="s">
        <v>39</v>
      </c>
      <c r="H2" s="89" t="str">
        <f>Volwassene!O36</f>
        <v>Het Borre(l)team</v>
      </c>
      <c r="I2" s="90" t="str">
        <f>Volwassene!AT36</f>
        <v>Eltjo</v>
      </c>
      <c r="J2" s="91"/>
      <c r="K2" s="92"/>
      <c r="L2" s="91"/>
    </row>
    <row r="3" ht="54.75" customHeight="1">
      <c r="A3" s="82" t="s">
        <v>78</v>
      </c>
      <c r="B3" s="83">
        <v>0.7847222222222222</v>
      </c>
      <c r="C3" s="84" t="s">
        <v>39</v>
      </c>
      <c r="D3" s="85">
        <v>0.7951388888888888</v>
      </c>
      <c r="E3" s="86" t="s">
        <v>35</v>
      </c>
      <c r="F3" s="87" t="str">
        <f>Volwassene!H37</f>
        <v>Het Borre(l)team</v>
      </c>
      <c r="G3" s="88" t="s">
        <v>39</v>
      </c>
      <c r="H3" s="89" t="str">
        <f>Volwassene!O37</f>
        <v>Speer</v>
      </c>
      <c r="I3" s="90" t="str">
        <f>Volwassene!AT37</f>
        <v>Eltjo</v>
      </c>
      <c r="J3" s="91"/>
      <c r="K3" s="92"/>
      <c r="L3" s="91"/>
    </row>
    <row r="4" ht="54.75" customHeight="1">
      <c r="A4" s="82" t="s">
        <v>79</v>
      </c>
      <c r="B4" s="83">
        <v>0.7986111111111112</v>
      </c>
      <c r="C4" s="84" t="s">
        <v>39</v>
      </c>
      <c r="D4" s="85">
        <v>0.8090277777777778</v>
      </c>
      <c r="E4" s="86" t="s">
        <v>35</v>
      </c>
      <c r="F4" s="87" t="str">
        <f>Volwassene!H38</f>
        <v>Speer</v>
      </c>
      <c r="G4" s="88" t="s">
        <v>39</v>
      </c>
      <c r="H4" s="89" t="str">
        <f>Volwassene!O38</f>
        <v>De Korrel</v>
      </c>
      <c r="I4" s="90" t="str">
        <f>Volwassene!AT38</f>
        <v>Henk</v>
      </c>
      <c r="J4" s="91"/>
      <c r="K4" s="92"/>
      <c r="L4" s="91"/>
    </row>
    <row r="5" ht="54.75" customHeight="1">
      <c r="A5" s="82" t="s">
        <v>80</v>
      </c>
      <c r="B5" s="83">
        <v>0.8125</v>
      </c>
      <c r="C5" s="84" t="s">
        <v>39</v>
      </c>
      <c r="D5" s="85">
        <v>0.8229166666666666</v>
      </c>
      <c r="E5" s="86" t="s">
        <v>35</v>
      </c>
      <c r="F5" s="93" t="str">
        <f>Volwassene!H39</f>
        <v>PAUZE</v>
      </c>
      <c r="G5" s="94"/>
      <c r="H5" s="95"/>
      <c r="I5" s="96"/>
      <c r="J5" s="91"/>
      <c r="K5" s="92"/>
      <c r="L5" s="91"/>
    </row>
    <row r="6" ht="54.75" customHeight="1">
      <c r="A6" s="82" t="s">
        <v>81</v>
      </c>
      <c r="B6" s="83">
        <v>0.8263888888888888</v>
      </c>
      <c r="C6" s="84" t="s">
        <v>39</v>
      </c>
      <c r="D6" s="85">
        <v>0.8368055555555555</v>
      </c>
      <c r="E6" s="86" t="s">
        <v>35</v>
      </c>
      <c r="F6" s="87" t="str">
        <f>Volwassene!H40</f>
        <v>Winnaar poule A</v>
      </c>
      <c r="G6" s="88" t="s">
        <v>39</v>
      </c>
      <c r="H6" s="89" t="str">
        <f>Volwassene!O40</f>
        <v>Winnaar poule B</v>
      </c>
      <c r="I6" s="90"/>
      <c r="J6" s="91"/>
      <c r="K6" s="92"/>
      <c r="L6" s="91"/>
    </row>
    <row r="7" ht="54.75" customHeight="1">
      <c r="A7" s="82" t="s">
        <v>82</v>
      </c>
      <c r="B7" s="83">
        <v>0.8402777777777778</v>
      </c>
      <c r="C7" s="84" t="s">
        <v>39</v>
      </c>
      <c r="D7" s="85">
        <v>0.8506944444444445</v>
      </c>
      <c r="E7" s="86" t="s">
        <v>35</v>
      </c>
      <c r="F7" s="87" t="str">
        <f>Volwassene!H41</f>
        <v>Winnaar poule B</v>
      </c>
      <c r="G7" s="88" t="s">
        <v>39</v>
      </c>
      <c r="H7" s="89" t="str">
        <f>Volwassene!O41</f>
        <v>Winnaar poule C</v>
      </c>
      <c r="I7" s="90"/>
      <c r="J7" s="91"/>
      <c r="K7" s="92"/>
      <c r="L7" s="91"/>
    </row>
    <row r="8" ht="54.75" customHeight="1">
      <c r="A8" s="82" t="s">
        <v>83</v>
      </c>
      <c r="B8" s="83">
        <v>0.8541666666666666</v>
      </c>
      <c r="C8" s="84" t="s">
        <v>39</v>
      </c>
      <c r="D8" s="85">
        <v>0.8645833333333334</v>
      </c>
      <c r="E8" s="86" t="s">
        <v>35</v>
      </c>
      <c r="F8" s="87" t="str">
        <f>Volwassene!H42</f>
        <v>Winnaar poule C</v>
      </c>
      <c r="G8" s="97"/>
      <c r="H8" s="89" t="str">
        <f>Volwassene!O42</f>
        <v>Winnaar poule A</v>
      </c>
      <c r="I8" s="90"/>
      <c r="J8" s="91"/>
      <c r="K8" s="92"/>
      <c r="L8" s="91"/>
    </row>
    <row r="9" ht="54.75" customHeight="1">
      <c r="A9" s="82" t="s">
        <v>77</v>
      </c>
      <c r="B9" s="83">
        <v>0.7708333333333334</v>
      </c>
      <c r="C9" s="84" t="s">
        <v>39</v>
      </c>
      <c r="D9" s="85">
        <v>0.78125</v>
      </c>
      <c r="E9" s="86" t="s">
        <v>43</v>
      </c>
      <c r="F9" s="87" t="str">
        <f>Volwassene!H45</f>
        <v>Mijn Favoriete Team</v>
      </c>
      <c r="G9" s="88" t="s">
        <v>39</v>
      </c>
      <c r="H9" s="89" t="str">
        <f>Volwassene!O45</f>
        <v>Schimmelsteeg</v>
      </c>
      <c r="I9" s="90" t="str">
        <f>Volwassene!AT45</f>
        <v>Eric</v>
      </c>
      <c r="J9" s="91"/>
      <c r="K9" s="92"/>
      <c r="L9" s="91"/>
    </row>
    <row r="10" ht="54.75" customHeight="1">
      <c r="A10" s="82" t="s">
        <v>78</v>
      </c>
      <c r="B10" s="83">
        <v>0.7847222222222222</v>
      </c>
      <c r="C10" s="84" t="s">
        <v>39</v>
      </c>
      <c r="D10" s="85">
        <v>0.7951388888888888</v>
      </c>
      <c r="E10" s="86" t="s">
        <v>43</v>
      </c>
      <c r="F10" s="87" t="str">
        <f>Volwassene!H46</f>
        <v>Schimmelsteeg</v>
      </c>
      <c r="G10" s="88" t="s">
        <v>39</v>
      </c>
      <c r="H10" s="89" t="str">
        <f>Volwassene!O46</f>
        <v>De Middendorpjes</v>
      </c>
      <c r="I10" s="90" t="str">
        <f>Volwassene!AT46</f>
        <v>Eric</v>
      </c>
      <c r="J10" s="91"/>
      <c r="K10" s="92"/>
      <c r="L10" s="91"/>
    </row>
    <row r="11" ht="54.75" customHeight="1">
      <c r="A11" s="82" t="s">
        <v>79</v>
      </c>
      <c r="B11" s="83">
        <v>0.7986111111111112</v>
      </c>
      <c r="C11" s="84" t="s">
        <v>39</v>
      </c>
      <c r="D11" s="85">
        <v>0.8090277777777778</v>
      </c>
      <c r="E11" s="86" t="s">
        <v>43</v>
      </c>
      <c r="F11" s="87" t="str">
        <f>Volwassene!H47</f>
        <v>De Middendorpjes</v>
      </c>
      <c r="G11" s="88" t="s">
        <v>39</v>
      </c>
      <c r="H11" s="89" t="str">
        <f>Volwassene!O47</f>
        <v>Mijn Favoriete Team</v>
      </c>
      <c r="I11" s="90" t="str">
        <f>Volwassene!AT47</f>
        <v>Jaap</v>
      </c>
      <c r="J11" s="91"/>
      <c r="K11" s="92"/>
      <c r="L11" s="91"/>
    </row>
    <row r="12" ht="54.75" customHeight="1">
      <c r="A12" s="82" t="s">
        <v>80</v>
      </c>
      <c r="B12" s="83">
        <v>0.8125</v>
      </c>
      <c r="C12" s="84" t="s">
        <v>39</v>
      </c>
      <c r="D12" s="85">
        <v>0.8229166666666666</v>
      </c>
      <c r="E12" s="86" t="s">
        <v>43</v>
      </c>
      <c r="F12" s="93" t="str">
        <f>Volwassene!H48</f>
        <v>PAUZE</v>
      </c>
      <c r="G12" s="94"/>
      <c r="H12" s="95"/>
      <c r="I12" s="96"/>
      <c r="J12" s="91"/>
      <c r="K12" s="92"/>
      <c r="L12" s="91"/>
    </row>
    <row r="13" ht="54.75" customHeight="1">
      <c r="A13" s="82" t="s">
        <v>81</v>
      </c>
      <c r="B13" s="83">
        <v>0.8263888888888888</v>
      </c>
      <c r="C13" s="84" t="s">
        <v>39</v>
      </c>
      <c r="D13" s="85">
        <v>0.8368055555555555</v>
      </c>
      <c r="E13" s="86" t="s">
        <v>43</v>
      </c>
      <c r="F13" s="87" t="str">
        <f>Volwassene!H49</f>
        <v>Nummer 2 poule A</v>
      </c>
      <c r="G13" s="88" t="s">
        <v>39</v>
      </c>
      <c r="H13" s="89" t="str">
        <f>Volwassene!O49</f>
        <v>Nummer 2 poule B</v>
      </c>
      <c r="I13" s="90"/>
      <c r="J13" s="91"/>
      <c r="K13" s="92"/>
      <c r="L13" s="91"/>
    </row>
    <row r="14" ht="54.75" customHeight="1">
      <c r="A14" s="82" t="s">
        <v>82</v>
      </c>
      <c r="B14" s="83">
        <v>0.8402777777777778</v>
      </c>
      <c r="C14" s="84" t="s">
        <v>39</v>
      </c>
      <c r="D14" s="85">
        <v>0.8506944444444445</v>
      </c>
      <c r="E14" s="86" t="s">
        <v>43</v>
      </c>
      <c r="F14" s="87" t="str">
        <f>Volwassene!H50</f>
        <v>Nummer 2 poule B</v>
      </c>
      <c r="G14" s="88" t="s">
        <v>39</v>
      </c>
      <c r="H14" s="89" t="str">
        <f>Volwassene!O50</f>
        <v>Nummer 2 poule C</v>
      </c>
      <c r="I14" s="90"/>
      <c r="J14" s="91"/>
      <c r="K14" s="92"/>
      <c r="L14" s="91"/>
    </row>
    <row r="15" ht="54.75" customHeight="1">
      <c r="A15" s="82" t="s">
        <v>83</v>
      </c>
      <c r="B15" s="83">
        <v>0.8541666666666666</v>
      </c>
      <c r="C15" s="84" t="s">
        <v>39</v>
      </c>
      <c r="D15" s="85">
        <v>0.8645833333333334</v>
      </c>
      <c r="E15" s="86" t="s">
        <v>43</v>
      </c>
      <c r="F15" s="87" t="str">
        <f>Volwassene!H51</f>
        <v>Nummer 2 poule C</v>
      </c>
      <c r="G15" s="97"/>
      <c r="H15" s="89" t="str">
        <f>Volwassene!O51</f>
        <v>Nummer 2 poule A</v>
      </c>
      <c r="I15" s="90"/>
      <c r="J15" s="91"/>
      <c r="K15" s="92"/>
      <c r="L15" s="91"/>
    </row>
    <row r="16" ht="54.75" customHeight="1">
      <c r="A16" s="82" t="s">
        <v>77</v>
      </c>
      <c r="B16" s="83">
        <v>0.7708333333333334</v>
      </c>
      <c r="C16" s="84" t="s">
        <v>39</v>
      </c>
      <c r="D16" s="85">
        <v>0.78125</v>
      </c>
      <c r="E16" s="86" t="s">
        <v>46</v>
      </c>
      <c r="F16" s="87" t="str">
        <f>Volwassene!H54</f>
        <v>Dat Mheen je niet</v>
      </c>
      <c r="G16" s="88" t="s">
        <v>39</v>
      </c>
      <c r="H16" s="89" t="str">
        <f>Volwassene!O54</f>
        <v>Next Generation</v>
      </c>
      <c r="I16" s="90" t="str">
        <f>Volwassene!AT54</f>
        <v>Ernst</v>
      </c>
      <c r="J16" s="91"/>
      <c r="K16" s="92"/>
      <c r="L16" s="91"/>
    </row>
    <row r="17" ht="54.75" customHeight="1">
      <c r="A17" s="82" t="s">
        <v>78</v>
      </c>
      <c r="B17" s="83">
        <v>0.7847222222222222</v>
      </c>
      <c r="C17" s="84" t="s">
        <v>39</v>
      </c>
      <c r="D17" s="85">
        <v>0.7951388888888888</v>
      </c>
      <c r="E17" s="86" t="s">
        <v>46</v>
      </c>
      <c r="F17" s="87" t="str">
        <f>Volwassene!H55</f>
        <v>Next Generation</v>
      </c>
      <c r="G17" s="88" t="s">
        <v>39</v>
      </c>
      <c r="H17" s="89" t="str">
        <f>Volwassene!O55</f>
        <v>De Korreltjes</v>
      </c>
      <c r="I17" s="90" t="str">
        <f>Volwassene!AT55</f>
        <v>Ernst</v>
      </c>
      <c r="J17" s="91"/>
      <c r="K17" s="92"/>
      <c r="L17" s="91"/>
    </row>
    <row r="18" ht="54.75" customHeight="1">
      <c r="A18" s="82" t="s">
        <v>79</v>
      </c>
      <c r="B18" s="83">
        <v>0.7986111111111112</v>
      </c>
      <c r="C18" s="84" t="s">
        <v>39</v>
      </c>
      <c r="D18" s="85">
        <v>0.8090277777777778</v>
      </c>
      <c r="E18" s="86" t="s">
        <v>46</v>
      </c>
      <c r="F18" s="87" t="str">
        <f>Volwassene!H56</f>
        <v>De Korreltjes</v>
      </c>
      <c r="G18" s="88" t="s">
        <v>39</v>
      </c>
      <c r="H18" s="89" t="str">
        <f>Volwassene!O56</f>
        <v>Dat Mheen je niet</v>
      </c>
      <c r="I18" s="90" t="str">
        <f>Volwassene!AT56</f>
        <v>Arjan</v>
      </c>
      <c r="J18" s="91"/>
      <c r="K18" s="92"/>
      <c r="L18" s="91"/>
    </row>
    <row r="19" ht="54.75" customHeight="1">
      <c r="A19" s="82" t="s">
        <v>80</v>
      </c>
      <c r="B19" s="83">
        <v>0.8125</v>
      </c>
      <c r="C19" s="84" t="s">
        <v>39</v>
      </c>
      <c r="D19" s="85">
        <v>0.8229166666666666</v>
      </c>
      <c r="E19" s="86" t="s">
        <v>46</v>
      </c>
      <c r="F19" s="93" t="str">
        <f>Volwassene!H57</f>
        <v>PAUZE</v>
      </c>
      <c r="G19" s="94"/>
      <c r="H19" s="95"/>
      <c r="I19" s="96"/>
      <c r="J19" s="91"/>
      <c r="K19" s="92"/>
      <c r="L19" s="91"/>
    </row>
    <row r="20" ht="54.75" customHeight="1">
      <c r="A20" s="82" t="s">
        <v>81</v>
      </c>
      <c r="B20" s="83">
        <v>0.8263888888888888</v>
      </c>
      <c r="C20" s="84" t="s">
        <v>39</v>
      </c>
      <c r="D20" s="85">
        <v>0.8368055555555555</v>
      </c>
      <c r="E20" s="86" t="s">
        <v>46</v>
      </c>
      <c r="F20" s="87" t="str">
        <f>Volwassene!H58</f>
        <v>Nummer 3 poule A</v>
      </c>
      <c r="G20" s="88" t="s">
        <v>39</v>
      </c>
      <c r="H20" s="89" t="str">
        <f>Volwassene!O58</f>
        <v>Nummer 3 poule B</v>
      </c>
      <c r="I20" s="90"/>
      <c r="J20" s="91"/>
      <c r="K20" s="92"/>
      <c r="L20" s="91"/>
    </row>
    <row r="21" ht="54.75" customHeight="1">
      <c r="A21" s="82" t="s">
        <v>82</v>
      </c>
      <c r="B21" s="83">
        <v>0.8402777777777778</v>
      </c>
      <c r="C21" s="84" t="s">
        <v>39</v>
      </c>
      <c r="D21" s="85">
        <v>0.8506944444444445</v>
      </c>
      <c r="E21" s="86" t="s">
        <v>46</v>
      </c>
      <c r="F21" s="87" t="str">
        <f>Volwassene!H59</f>
        <v>Nummer 3 poule B</v>
      </c>
      <c r="G21" s="88" t="s">
        <v>39</v>
      </c>
      <c r="H21" s="89" t="str">
        <f>Volwassene!O59</f>
        <v>Nummer 3 poule C</v>
      </c>
      <c r="I21" s="90"/>
      <c r="J21" s="91"/>
      <c r="K21" s="92"/>
      <c r="L21" s="91"/>
    </row>
    <row r="22" ht="54.75" customHeight="1">
      <c r="A22" s="82" t="s">
        <v>83</v>
      </c>
      <c r="B22" s="83">
        <v>0.8541666666666666</v>
      </c>
      <c r="C22" s="84" t="s">
        <v>39</v>
      </c>
      <c r="D22" s="85">
        <v>0.8645833333333334</v>
      </c>
      <c r="E22" s="86" t="s">
        <v>46</v>
      </c>
      <c r="F22" s="87" t="str">
        <f>Volwassene!H60</f>
        <v>Nummer 3 poule C</v>
      </c>
      <c r="G22" s="97"/>
      <c r="H22" s="89" t="str">
        <f>Volwassene!O60</f>
        <v>Nummer 3 poule A</v>
      </c>
      <c r="I22" s="90"/>
      <c r="J22" s="91"/>
      <c r="K22" s="92"/>
      <c r="L22" s="91"/>
    </row>
    <row r="23" ht="54.75" customHeight="1">
      <c r="A23" s="82" t="s">
        <v>77</v>
      </c>
      <c r="B23" s="83">
        <v>0.7708333333333334</v>
      </c>
      <c r="C23" s="84" t="s">
        <v>39</v>
      </c>
      <c r="D23" s="85">
        <v>0.78125</v>
      </c>
      <c r="E23" s="82" t="s">
        <v>65</v>
      </c>
      <c r="F23" s="87" t="str">
        <f>Kinderen!G21</f>
        <v>De Sierlijke Prinsessen</v>
      </c>
      <c r="G23" s="88" t="s">
        <v>39</v>
      </c>
      <c r="H23" s="89" t="str">
        <f>Kinderen!N21</f>
        <v>De Koekemannetjes</v>
      </c>
      <c r="I23" s="98" t="str">
        <f>Kinderen!AD21</f>
        <v>Rink</v>
      </c>
      <c r="J23" s="91"/>
      <c r="K23" s="92"/>
      <c r="L23" s="91"/>
    </row>
    <row r="24" ht="54.75" customHeight="1">
      <c r="A24" s="82" t="s">
        <v>78</v>
      </c>
      <c r="B24" s="83">
        <v>0.7847222222222222</v>
      </c>
      <c r="C24" s="84" t="s">
        <v>39</v>
      </c>
      <c r="D24" s="85">
        <v>0.7951388888888888</v>
      </c>
      <c r="E24" s="82" t="s">
        <v>65</v>
      </c>
      <c r="F24" s="87" t="str">
        <f>Kinderen!G22</f>
        <v>De Miljonairs</v>
      </c>
      <c r="G24" s="88" t="s">
        <v>39</v>
      </c>
      <c r="H24" s="89" t="str">
        <f>Kinderen!N22</f>
        <v>De Koekemannetjes</v>
      </c>
      <c r="I24" s="98" t="str">
        <f>Kinderen!AD22</f>
        <v>Rink</v>
      </c>
      <c r="J24" s="91"/>
      <c r="K24" s="92"/>
      <c r="L24" s="91"/>
    </row>
    <row r="25" ht="54.75" customHeight="1">
      <c r="A25" s="82" t="s">
        <v>79</v>
      </c>
      <c r="B25" s="83">
        <v>0.7986111111111112</v>
      </c>
      <c r="C25" s="84" t="s">
        <v>39</v>
      </c>
      <c r="D25" s="85">
        <v>0.8090277777777778</v>
      </c>
      <c r="E25" s="82" t="s">
        <v>65</v>
      </c>
      <c r="F25" s="87" t="str">
        <f>Kinderen!G23</f>
        <v>De Miljonairs</v>
      </c>
      <c r="G25" s="88" t="s">
        <v>39</v>
      </c>
      <c r="H25" s="89" t="str">
        <f>Kinderen!N23</f>
        <v>Roodkapje</v>
      </c>
      <c r="I25" s="98" t="str">
        <f>Kinderen!AD23</f>
        <v>Hidde</v>
      </c>
      <c r="J25" s="91"/>
      <c r="K25" s="92"/>
      <c r="L25" s="91"/>
    </row>
    <row r="26" ht="54.75" customHeight="1">
      <c r="A26" s="82" t="s">
        <v>80</v>
      </c>
      <c r="B26" s="83">
        <v>0.8125</v>
      </c>
      <c r="C26" s="84" t="s">
        <v>39</v>
      </c>
      <c r="D26" s="85">
        <v>0.8229166666666666</v>
      </c>
      <c r="E26" s="82" t="s">
        <v>65</v>
      </c>
      <c r="F26" s="87" t="str">
        <f>Kinderen!G24</f>
        <v>De Sierlijke Prinsessen</v>
      </c>
      <c r="G26" s="88" t="s">
        <v>39</v>
      </c>
      <c r="H26" s="89" t="str">
        <f>Kinderen!N24</f>
        <v>De Miljonairs</v>
      </c>
      <c r="I26" s="98" t="str">
        <f>Kinderen!AD24</f>
        <v>Martin</v>
      </c>
      <c r="J26" s="91"/>
      <c r="K26" s="92"/>
      <c r="L26" s="91"/>
    </row>
    <row r="27" ht="54.75" customHeight="1">
      <c r="A27" s="82" t="s">
        <v>81</v>
      </c>
      <c r="B27" s="83">
        <v>0.8263888888888888</v>
      </c>
      <c r="C27" s="84" t="s">
        <v>39</v>
      </c>
      <c r="D27" s="85">
        <v>0.8368055555555555</v>
      </c>
      <c r="E27" s="82" t="s">
        <v>65</v>
      </c>
      <c r="F27" s="87" t="str">
        <f>Kinderen!G25</f>
        <v>Sprookjesboom</v>
      </c>
      <c r="G27" s="88" t="s">
        <v>39</v>
      </c>
      <c r="H27" s="89" t="str">
        <f>Kinderen!N25</f>
        <v>De Miljonairs</v>
      </c>
      <c r="I27" s="98" t="str">
        <f>Kinderen!AD25</f>
        <v>Rink</v>
      </c>
      <c r="J27" s="91"/>
      <c r="K27" s="92"/>
      <c r="L27" s="91"/>
    </row>
    <row r="28" ht="54.75" customHeight="1">
      <c r="A28" s="82" t="s">
        <v>77</v>
      </c>
      <c r="B28" s="83">
        <v>0.7708333333333334</v>
      </c>
      <c r="C28" s="84" t="s">
        <v>39</v>
      </c>
      <c r="D28" s="85">
        <v>0.78125</v>
      </c>
      <c r="E28" s="82" t="s">
        <v>69</v>
      </c>
      <c r="F28" s="87" t="str">
        <f>Kinderen!G28</f>
        <v>Roodkapje</v>
      </c>
      <c r="G28" s="88" t="s">
        <v>39</v>
      </c>
      <c r="H28" s="89" t="str">
        <f>Kinderen!N28</f>
        <v>Sprookjesboom</v>
      </c>
      <c r="I28" s="98" t="str">
        <f>Kinderen!AD28</f>
        <v>Jan-Willem</v>
      </c>
      <c r="J28" s="91"/>
      <c r="K28" s="92"/>
      <c r="L28" s="91"/>
    </row>
    <row r="29" ht="54.75" customHeight="1">
      <c r="A29" s="82" t="s">
        <v>78</v>
      </c>
      <c r="B29" s="83">
        <v>0.7847222222222222</v>
      </c>
      <c r="C29" s="84" t="s">
        <v>39</v>
      </c>
      <c r="D29" s="85">
        <v>0.7951388888888888</v>
      </c>
      <c r="E29" s="82" t="s">
        <v>69</v>
      </c>
      <c r="F29" s="87" t="str">
        <f>Kinderen!G29</f>
        <v>Sprookjesboom</v>
      </c>
      <c r="G29" s="88" t="s">
        <v>39</v>
      </c>
      <c r="H29" s="89" t="str">
        <f>Kinderen!N29</f>
        <v>De Sierlijke Prinsessen</v>
      </c>
      <c r="I29" s="98" t="str">
        <f>Kinderen!AD29</f>
        <v>Rosanne</v>
      </c>
      <c r="J29" s="91"/>
      <c r="K29" s="92"/>
      <c r="L29" s="91"/>
    </row>
    <row r="30" ht="54.75" customHeight="1">
      <c r="A30" s="82" t="s">
        <v>79</v>
      </c>
      <c r="B30" s="83">
        <v>0.7986111111111112</v>
      </c>
      <c r="C30" s="84" t="s">
        <v>39</v>
      </c>
      <c r="D30" s="85">
        <v>0.8090277777777778</v>
      </c>
      <c r="E30" s="82" t="s">
        <v>69</v>
      </c>
      <c r="F30" s="87" t="str">
        <f>Kinderen!G30</f>
        <v>De Koekemannetjes</v>
      </c>
      <c r="G30" s="88" t="s">
        <v>39</v>
      </c>
      <c r="H30" s="89" t="str">
        <f>Kinderen!N30</f>
        <v>Sprookjesboom</v>
      </c>
      <c r="I30" s="98" t="str">
        <f>Kinderen!AD30</f>
        <v>Rink</v>
      </c>
      <c r="J30" s="91"/>
      <c r="K30" s="92"/>
      <c r="L30" s="91"/>
    </row>
    <row r="31" ht="54.75" customHeight="1">
      <c r="A31" s="82" t="s">
        <v>80</v>
      </c>
      <c r="B31" s="83">
        <v>0.8125</v>
      </c>
      <c r="C31" s="84" t="s">
        <v>39</v>
      </c>
      <c r="D31" s="85">
        <v>0.8229166666666666</v>
      </c>
      <c r="E31" s="82" t="s">
        <v>69</v>
      </c>
      <c r="F31" s="87" t="str">
        <f>Kinderen!G31</f>
        <v>De Koekemannetjes</v>
      </c>
      <c r="G31" s="88" t="s">
        <v>39</v>
      </c>
      <c r="H31" s="89" t="str">
        <f>Kinderen!N31</f>
        <v>Roodkapje</v>
      </c>
      <c r="I31" s="98" t="str">
        <f>Kinderen!AD31</f>
        <v>Julian</v>
      </c>
      <c r="J31" s="91"/>
      <c r="K31" s="92"/>
      <c r="L31" s="91"/>
    </row>
    <row r="32" ht="54.75" customHeight="1">
      <c r="A32" s="82" t="s">
        <v>81</v>
      </c>
      <c r="B32" s="83">
        <v>0.8263888888888888</v>
      </c>
      <c r="C32" s="84" t="s">
        <v>39</v>
      </c>
      <c r="D32" s="85">
        <v>0.8368055555555555</v>
      </c>
      <c r="E32" s="82" t="s">
        <v>69</v>
      </c>
      <c r="F32" s="87" t="str">
        <f>Kinderen!G32</f>
        <v>Roodkapje</v>
      </c>
      <c r="G32" s="88" t="s">
        <v>39</v>
      </c>
      <c r="H32" s="89" t="str">
        <f>Kinderen!N32</f>
        <v>De Sierlijke Prinsessen</v>
      </c>
      <c r="I32" s="98" t="str">
        <f>Kinderen!AD32</f>
        <v>Hidde</v>
      </c>
      <c r="J32" s="91"/>
      <c r="K32" s="92"/>
      <c r="L32" s="91"/>
    </row>
    <row r="33" ht="54.75" customHeight="1">
      <c r="A33" s="82" t="s">
        <v>77</v>
      </c>
      <c r="B33" s="83">
        <v>0.7708333333333334</v>
      </c>
      <c r="C33" s="84" t="s">
        <v>39</v>
      </c>
      <c r="D33" s="85">
        <v>0.78125</v>
      </c>
      <c r="E33" s="82" t="s">
        <v>73</v>
      </c>
      <c r="F33" s="87" t="str">
        <f>Kinderen!G35</f>
        <v>De Sprookjesvriendinnen</v>
      </c>
      <c r="G33" s="88" t="s">
        <v>39</v>
      </c>
      <c r="H33" s="89" t="str">
        <f>Kinderen!N35</f>
        <v>Beauties and the Beast</v>
      </c>
      <c r="I33" s="98" t="str">
        <f>Kinderen!AD35</f>
        <v>Hidde</v>
      </c>
      <c r="J33" s="91"/>
      <c r="K33" s="92"/>
      <c r="L33" s="91"/>
    </row>
    <row r="34" ht="54.75" customHeight="1">
      <c r="A34" s="82" t="s">
        <v>78</v>
      </c>
      <c r="B34" s="83">
        <v>0.7847222222222222</v>
      </c>
      <c r="C34" s="84" t="s">
        <v>39</v>
      </c>
      <c r="D34" s="85">
        <v>0.7951388888888888</v>
      </c>
      <c r="E34" s="82" t="s">
        <v>73</v>
      </c>
      <c r="F34" s="87" t="str">
        <f>Kinderen!G36</f>
        <v>Ajax wordt kampioen</v>
      </c>
      <c r="G34" s="88" t="s">
        <v>39</v>
      </c>
      <c r="H34" s="89" t="str">
        <f>Kinderen!N36</f>
        <v>Beauties and the Beast</v>
      </c>
      <c r="I34" s="98" t="str">
        <f>Kinderen!AD36</f>
        <v>Martin</v>
      </c>
      <c r="J34" s="91"/>
      <c r="K34" s="92"/>
      <c r="L34" s="91"/>
    </row>
    <row r="35" ht="54.75" customHeight="1">
      <c r="A35" s="82" t="s">
        <v>79</v>
      </c>
      <c r="B35" s="83">
        <v>0.7986111111111112</v>
      </c>
      <c r="C35" s="84" t="s">
        <v>39</v>
      </c>
      <c r="D35" s="85">
        <v>0.8090277777777778</v>
      </c>
      <c r="E35" s="82" t="s">
        <v>73</v>
      </c>
      <c r="F35" s="87" t="str">
        <f>Kinderen!G37</f>
        <v>De Sprookjesvriendinnen</v>
      </c>
      <c r="G35" s="88" t="s">
        <v>39</v>
      </c>
      <c r="H35" s="89" t="str">
        <f>Kinderen!N37</f>
        <v>Ajax wordt kampioen</v>
      </c>
      <c r="I35" s="98" t="str">
        <f>Kinderen!AD37</f>
        <v>Ilse</v>
      </c>
      <c r="J35" s="91"/>
      <c r="K35" s="92"/>
      <c r="L35" s="91"/>
    </row>
    <row r="36" ht="54.75" customHeight="1">
      <c r="A36" s="82" t="s">
        <v>80</v>
      </c>
      <c r="B36" s="83">
        <v>0.8125</v>
      </c>
      <c r="C36" s="84" t="s">
        <v>39</v>
      </c>
      <c r="D36" s="85">
        <v>0.8229166666666666</v>
      </c>
      <c r="E36" s="82" t="s">
        <v>73</v>
      </c>
      <c r="F36" s="87" t="str">
        <f>Kinderen!G38</f>
        <v>Beauties and the Beast</v>
      </c>
      <c r="G36" s="88" t="s">
        <v>39</v>
      </c>
      <c r="H36" s="89" t="str">
        <f>Kinderen!N38</f>
        <v>De Sprookjesvriendinnen</v>
      </c>
      <c r="I36" s="98" t="str">
        <f>Kinderen!AD38</f>
        <v>Ilse</v>
      </c>
      <c r="J36" s="91"/>
      <c r="K36" s="92"/>
      <c r="L36" s="91"/>
    </row>
    <row r="37" ht="54.75" customHeight="1">
      <c r="A37" s="82" t="s">
        <v>81</v>
      </c>
      <c r="B37" s="83">
        <v>0.8263888888888888</v>
      </c>
      <c r="C37" s="84" t="s">
        <v>39</v>
      </c>
      <c r="D37" s="85">
        <v>0.8368055555555555</v>
      </c>
      <c r="E37" s="82" t="s">
        <v>73</v>
      </c>
      <c r="F37" s="87" t="str">
        <f>Kinderen!G39</f>
        <v>Ajax wordt kampioen</v>
      </c>
      <c r="G37" s="88" t="s">
        <v>39</v>
      </c>
      <c r="H37" s="89" t="str">
        <f>Kinderen!N39</f>
        <v>De Sprookjesvriendinnen</v>
      </c>
      <c r="I37" s="98" t="str">
        <f>Kinderen!AD39</f>
        <v>Jan-Willem</v>
      </c>
      <c r="J37" s="91"/>
      <c r="K37" s="92"/>
      <c r="L37" s="91"/>
    </row>
    <row r="38" ht="54.75" customHeight="1">
      <c r="A38" s="82" t="s">
        <v>82</v>
      </c>
      <c r="B38" s="83">
        <v>0.8402777777777778</v>
      </c>
      <c r="C38" s="84" t="s">
        <v>39</v>
      </c>
      <c r="D38" s="85">
        <v>0.8506944444444445</v>
      </c>
      <c r="E38" s="82" t="s">
        <v>73</v>
      </c>
      <c r="F38" s="87" t="str">
        <f>Kinderen!G40</f>
        <v>Beauties and the Beast</v>
      </c>
      <c r="G38" s="88" t="s">
        <v>39</v>
      </c>
      <c r="H38" s="89" t="str">
        <f>Kinderen!N40</f>
        <v>Ajax wordt kampioen</v>
      </c>
      <c r="I38" s="98" t="str">
        <f>Kinderen!AD40</f>
        <v>Rink</v>
      </c>
      <c r="J38" s="91"/>
      <c r="K38" s="92"/>
      <c r="L38" s="91"/>
    </row>
    <row r="39" ht="54.75" customHeight="1">
      <c r="A39" s="82" t="s">
        <v>77</v>
      </c>
      <c r="B39" s="83">
        <v>0.7708333333333334</v>
      </c>
      <c r="C39" s="84" t="s">
        <v>39</v>
      </c>
      <c r="D39" s="85">
        <v>0.78125</v>
      </c>
      <c r="E39" s="82" t="s">
        <v>75</v>
      </c>
      <c r="F39" s="87" t="str">
        <f>Kinderen!G43</f>
        <v>De Terschuurse Transgenders</v>
      </c>
      <c r="G39" s="88" t="s">
        <v>39</v>
      </c>
      <c r="H39" s="89" t="str">
        <f>Kinderen!N43</f>
        <v>Roodkapje Power</v>
      </c>
      <c r="I39" s="98" t="str">
        <f>Kinderen!AD43</f>
        <v>Arjan </v>
      </c>
      <c r="J39" s="91"/>
      <c r="K39" s="92"/>
      <c r="L39" s="91"/>
    </row>
    <row r="40" ht="54.75" customHeight="1">
      <c r="A40" s="82" t="s">
        <v>78</v>
      </c>
      <c r="B40" s="83">
        <v>0.7847222222222222</v>
      </c>
      <c r="C40" s="84" t="s">
        <v>39</v>
      </c>
      <c r="D40" s="85">
        <v>0.7951388888888888</v>
      </c>
      <c r="E40" s="82" t="s">
        <v>75</v>
      </c>
      <c r="F40" s="87" t="str">
        <f>Kinderen!G44</f>
        <v>Dwergen</v>
      </c>
      <c r="G40" s="88" t="s">
        <v>39</v>
      </c>
      <c r="H40" s="89" t="str">
        <f>Kinderen!N44</f>
        <v>Roodkapje Power</v>
      </c>
      <c r="I40" s="98" t="str">
        <f>Kinderen!AD44</f>
        <v>Julian</v>
      </c>
      <c r="J40" s="91"/>
      <c r="K40" s="92"/>
      <c r="L40" s="91"/>
    </row>
    <row r="41" ht="54.75" customHeight="1">
      <c r="A41" s="82" t="s">
        <v>79</v>
      </c>
      <c r="B41" s="83">
        <v>0.7986111111111112</v>
      </c>
      <c r="C41" s="84" t="s">
        <v>39</v>
      </c>
      <c r="D41" s="85">
        <v>0.8090277777777778</v>
      </c>
      <c r="E41" s="82" t="s">
        <v>75</v>
      </c>
      <c r="F41" s="87" t="str">
        <f>Kinderen!G45</f>
        <v>De Terschuurse Transgenders</v>
      </c>
      <c r="G41" s="88" t="s">
        <v>39</v>
      </c>
      <c r="H41" s="89" t="str">
        <f>Kinderen!N45</f>
        <v>Dwergen</v>
      </c>
      <c r="I41" s="98" t="str">
        <f>Kinderen!AD45</f>
        <v>Jan-Willem</v>
      </c>
      <c r="J41" s="91"/>
      <c r="K41" s="92"/>
      <c r="L41" s="91"/>
    </row>
    <row r="42" ht="54.75" customHeight="1">
      <c r="A42" s="82" t="s">
        <v>80</v>
      </c>
      <c r="B42" s="83">
        <v>0.8125</v>
      </c>
      <c r="C42" s="84" t="s">
        <v>39</v>
      </c>
      <c r="D42" s="85">
        <v>0.8229166666666666</v>
      </c>
      <c r="E42" s="82" t="s">
        <v>75</v>
      </c>
      <c r="F42" s="87" t="str">
        <f>Kinderen!G46</f>
        <v>Roodkapje Power</v>
      </c>
      <c r="G42" s="88" t="s">
        <v>39</v>
      </c>
      <c r="H42" s="89" t="str">
        <f>Kinderen!N46</f>
        <v>De Terschuurse Transgenders</v>
      </c>
      <c r="I42" s="98" t="str">
        <f>Kinderen!AD46</f>
        <v>Jan-Willem</v>
      </c>
      <c r="J42" s="91"/>
      <c r="K42" s="92"/>
      <c r="L42" s="91"/>
    </row>
    <row r="43" ht="54.75" customHeight="1">
      <c r="A43" s="82" t="s">
        <v>81</v>
      </c>
      <c r="B43" s="83">
        <v>0.8263888888888888</v>
      </c>
      <c r="C43" s="84" t="s">
        <v>39</v>
      </c>
      <c r="D43" s="85">
        <v>0.8368055555555555</v>
      </c>
      <c r="E43" s="82" t="s">
        <v>75</v>
      </c>
      <c r="F43" s="87" t="str">
        <f>Kinderen!G47</f>
        <v>De Terschuurse Transgenders</v>
      </c>
      <c r="G43" s="88" t="s">
        <v>39</v>
      </c>
      <c r="H43" s="89" t="str">
        <f>Kinderen!N47</f>
        <v>Dwergen</v>
      </c>
      <c r="I43" s="98" t="str">
        <f>Kinderen!AD47</f>
        <v>Arjan </v>
      </c>
      <c r="J43" s="91"/>
      <c r="K43" s="92"/>
      <c r="L43" s="91"/>
    </row>
    <row r="44" ht="54.75" customHeight="1">
      <c r="A44" s="82" t="s">
        <v>82</v>
      </c>
      <c r="B44" s="83">
        <v>0.8402777777777778</v>
      </c>
      <c r="C44" s="84" t="s">
        <v>39</v>
      </c>
      <c r="D44" s="85">
        <v>0.8506944444444445</v>
      </c>
      <c r="E44" s="82" t="s">
        <v>75</v>
      </c>
      <c r="F44" s="87" t="str">
        <f>Kinderen!G48</f>
        <v>Dwergen</v>
      </c>
      <c r="G44" s="88" t="s">
        <v>39</v>
      </c>
      <c r="H44" s="89" t="str">
        <f>Kinderen!N48</f>
        <v>Roodkapje Power</v>
      </c>
      <c r="I44" s="98" t="str">
        <f>Kinderen!AD48</f>
        <v>Arjan </v>
      </c>
      <c r="J44" s="91"/>
      <c r="K44" s="92"/>
      <c r="L44" s="91"/>
    </row>
    <row r="45" ht="12.75" customHeight="1">
      <c r="A45" s="79"/>
      <c r="C45" s="16"/>
      <c r="E45" s="79"/>
      <c r="F45" s="80"/>
      <c r="G45" s="81"/>
      <c r="I45" s="79"/>
    </row>
    <row r="46" ht="12.75" customHeight="1">
      <c r="A46" s="79"/>
      <c r="C46" s="16"/>
      <c r="E46" s="79"/>
      <c r="F46" s="80"/>
      <c r="G46" s="81"/>
      <c r="I46" s="79"/>
    </row>
    <row r="47" ht="12.75" customHeight="1">
      <c r="A47" s="79"/>
      <c r="C47" s="16"/>
      <c r="E47" s="79"/>
      <c r="F47" s="80"/>
      <c r="G47" s="81"/>
      <c r="I47" s="79"/>
    </row>
    <row r="48" ht="12.75" customHeight="1">
      <c r="A48" s="79"/>
      <c r="C48" s="16"/>
      <c r="E48" s="79"/>
      <c r="F48" s="80"/>
      <c r="G48" s="81"/>
      <c r="I48" s="79"/>
    </row>
    <row r="49" ht="12.75" customHeight="1">
      <c r="A49" s="79"/>
      <c r="C49" s="16"/>
      <c r="E49" s="79"/>
      <c r="F49" s="80"/>
      <c r="G49" s="81"/>
      <c r="I49" s="79"/>
    </row>
    <row r="50" ht="12.75" customHeight="1">
      <c r="A50" s="79"/>
      <c r="C50" s="16"/>
      <c r="E50" s="79"/>
      <c r="F50" s="80"/>
      <c r="G50" s="81"/>
      <c r="I50" s="79"/>
    </row>
    <row r="51" ht="12.75" customHeight="1">
      <c r="A51" s="79"/>
      <c r="C51" s="16"/>
      <c r="E51" s="79"/>
      <c r="F51" s="80"/>
      <c r="G51" s="81"/>
      <c r="I51" s="79"/>
    </row>
    <row r="52" ht="12.75" customHeight="1">
      <c r="A52" s="79"/>
      <c r="C52" s="16"/>
      <c r="E52" s="79"/>
      <c r="F52" s="80"/>
      <c r="G52" s="81"/>
      <c r="I52" s="79"/>
    </row>
    <row r="53" ht="12.75" customHeight="1">
      <c r="A53" s="79"/>
      <c r="C53" s="16"/>
      <c r="E53" s="79"/>
      <c r="F53" s="80"/>
      <c r="G53" s="81"/>
      <c r="I53" s="79"/>
    </row>
    <row r="54" ht="12.75" customHeight="1">
      <c r="A54" s="79"/>
      <c r="C54" s="16"/>
      <c r="E54" s="79"/>
      <c r="F54" s="80"/>
      <c r="G54" s="81"/>
      <c r="I54" s="79"/>
    </row>
    <row r="55" ht="12.75" customHeight="1">
      <c r="A55" s="79"/>
      <c r="C55" s="16"/>
      <c r="E55" s="79"/>
      <c r="F55" s="80"/>
      <c r="G55" s="81"/>
      <c r="I55" s="79"/>
    </row>
    <row r="56" ht="12.75" customHeight="1">
      <c r="A56" s="79"/>
      <c r="C56" s="16"/>
      <c r="E56" s="79"/>
      <c r="F56" s="80"/>
      <c r="G56" s="81"/>
      <c r="I56" s="79"/>
    </row>
    <row r="57" ht="12.75" customHeight="1">
      <c r="A57" s="79"/>
      <c r="C57" s="16"/>
      <c r="E57" s="79"/>
      <c r="F57" s="80"/>
      <c r="G57" s="81"/>
      <c r="I57" s="79"/>
    </row>
    <row r="58" ht="12.75" customHeight="1">
      <c r="A58" s="79"/>
      <c r="C58" s="16"/>
      <c r="E58" s="79"/>
      <c r="F58" s="80"/>
      <c r="G58" s="81"/>
      <c r="I58" s="79"/>
    </row>
    <row r="59" ht="12.75" customHeight="1">
      <c r="A59" s="79"/>
      <c r="C59" s="16"/>
      <c r="E59" s="79"/>
      <c r="F59" s="80"/>
      <c r="G59" s="81"/>
      <c r="I59" s="79"/>
    </row>
    <row r="60" ht="12.75" customHeight="1">
      <c r="A60" s="79"/>
      <c r="C60" s="16"/>
      <c r="E60" s="79"/>
      <c r="F60" s="80"/>
      <c r="G60" s="81"/>
      <c r="I60" s="79"/>
    </row>
    <row r="61" ht="12.75" customHeight="1">
      <c r="A61" s="79"/>
      <c r="C61" s="16"/>
      <c r="E61" s="79"/>
      <c r="F61" s="80"/>
      <c r="G61" s="81"/>
      <c r="I61" s="79"/>
    </row>
    <row r="62" ht="12.75" customHeight="1">
      <c r="A62" s="79"/>
      <c r="C62" s="16"/>
      <c r="E62" s="79"/>
      <c r="F62" s="80"/>
      <c r="G62" s="81"/>
      <c r="I62" s="79"/>
    </row>
    <row r="63" ht="12.75" customHeight="1">
      <c r="A63" s="79"/>
      <c r="C63" s="16"/>
      <c r="E63" s="79"/>
      <c r="F63" s="80"/>
      <c r="G63" s="81"/>
      <c r="I63" s="79"/>
    </row>
    <row r="64" ht="12.75" customHeight="1">
      <c r="A64" s="79"/>
      <c r="C64" s="16"/>
      <c r="E64" s="79"/>
      <c r="F64" s="80"/>
      <c r="G64" s="81"/>
      <c r="I64" s="79"/>
    </row>
    <row r="65" ht="12.75" customHeight="1">
      <c r="A65" s="79"/>
      <c r="C65" s="16"/>
      <c r="E65" s="79"/>
      <c r="F65" s="80"/>
      <c r="G65" s="81"/>
      <c r="I65" s="79"/>
    </row>
    <row r="66" ht="12.75" customHeight="1">
      <c r="A66" s="79"/>
      <c r="C66" s="16"/>
      <c r="E66" s="79"/>
      <c r="F66" s="80"/>
      <c r="G66" s="81"/>
      <c r="I66" s="79"/>
    </row>
    <row r="67" ht="12.75" customHeight="1">
      <c r="A67" s="79"/>
      <c r="C67" s="16"/>
      <c r="E67" s="79"/>
      <c r="F67" s="80"/>
      <c r="G67" s="81"/>
      <c r="I67" s="79"/>
    </row>
    <row r="68" ht="12.75" customHeight="1">
      <c r="A68" s="79"/>
      <c r="C68" s="16"/>
      <c r="E68" s="79"/>
      <c r="F68" s="80"/>
      <c r="G68" s="81"/>
      <c r="I68" s="79"/>
    </row>
    <row r="69" ht="12.75" customHeight="1">
      <c r="A69" s="79"/>
      <c r="C69" s="16"/>
      <c r="E69" s="79"/>
      <c r="F69" s="80"/>
      <c r="G69" s="81"/>
      <c r="I69" s="79"/>
    </row>
    <row r="70" ht="12.75" customHeight="1">
      <c r="A70" s="79"/>
      <c r="C70" s="16"/>
      <c r="E70" s="79"/>
      <c r="F70" s="80"/>
      <c r="G70" s="81"/>
      <c r="I70" s="79"/>
    </row>
    <row r="71" ht="12.75" customHeight="1">
      <c r="A71" s="79"/>
      <c r="C71" s="16"/>
      <c r="E71" s="79"/>
      <c r="F71" s="80"/>
      <c r="G71" s="81"/>
      <c r="I71" s="79"/>
    </row>
    <row r="72" ht="12.75" customHeight="1">
      <c r="A72" s="79"/>
      <c r="C72" s="16"/>
      <c r="E72" s="79"/>
      <c r="F72" s="80"/>
      <c r="G72" s="81"/>
      <c r="I72" s="79"/>
    </row>
    <row r="73" ht="12.75" customHeight="1">
      <c r="A73" s="79"/>
      <c r="C73" s="16"/>
      <c r="E73" s="79"/>
      <c r="F73" s="80"/>
      <c r="G73" s="81"/>
      <c r="I73" s="79"/>
    </row>
    <row r="74" ht="12.75" customHeight="1">
      <c r="A74" s="79"/>
      <c r="C74" s="16"/>
      <c r="E74" s="79"/>
      <c r="F74" s="80"/>
      <c r="G74" s="81"/>
      <c r="I74" s="79"/>
    </row>
    <row r="75" ht="12.75" customHeight="1">
      <c r="A75" s="79"/>
      <c r="C75" s="16"/>
      <c r="E75" s="79"/>
      <c r="F75" s="80"/>
      <c r="G75" s="81"/>
      <c r="I75" s="79"/>
    </row>
    <row r="76" ht="12.75" customHeight="1">
      <c r="A76" s="79"/>
      <c r="C76" s="16"/>
      <c r="E76" s="79"/>
      <c r="F76" s="80"/>
      <c r="G76" s="81"/>
      <c r="I76" s="79"/>
    </row>
    <row r="77" ht="12.75" customHeight="1">
      <c r="A77" s="79"/>
      <c r="C77" s="16"/>
      <c r="E77" s="79"/>
      <c r="F77" s="80"/>
      <c r="G77" s="81"/>
      <c r="I77" s="79"/>
    </row>
    <row r="78" ht="12.75" customHeight="1">
      <c r="A78" s="79"/>
      <c r="C78" s="16"/>
      <c r="E78" s="79"/>
      <c r="F78" s="80"/>
      <c r="G78" s="81"/>
      <c r="I78" s="79"/>
    </row>
    <row r="79" ht="12.75" customHeight="1">
      <c r="A79" s="79"/>
      <c r="C79" s="16"/>
      <c r="E79" s="79"/>
      <c r="F79" s="80"/>
      <c r="G79" s="81"/>
      <c r="I79" s="79"/>
    </row>
    <row r="80" ht="12.75" customHeight="1">
      <c r="A80" s="79"/>
      <c r="C80" s="16"/>
      <c r="E80" s="79"/>
      <c r="F80" s="80"/>
      <c r="G80" s="81"/>
      <c r="I80" s="79"/>
    </row>
    <row r="81" ht="12.75" customHeight="1">
      <c r="A81" s="79"/>
      <c r="C81" s="16"/>
      <c r="E81" s="79"/>
      <c r="F81" s="80"/>
      <c r="G81" s="81"/>
      <c r="I81" s="79"/>
    </row>
    <row r="82" ht="12.75" customHeight="1">
      <c r="A82" s="79"/>
      <c r="C82" s="16"/>
      <c r="E82" s="79"/>
      <c r="F82" s="80"/>
      <c r="G82" s="81"/>
      <c r="I82" s="79"/>
    </row>
    <row r="83" ht="12.75" customHeight="1">
      <c r="A83" s="79"/>
      <c r="C83" s="16"/>
      <c r="E83" s="79"/>
      <c r="F83" s="80"/>
      <c r="G83" s="81"/>
      <c r="I83" s="79"/>
    </row>
    <row r="84" ht="12.75" customHeight="1">
      <c r="A84" s="79"/>
      <c r="C84" s="16"/>
      <c r="E84" s="79"/>
      <c r="F84" s="80"/>
      <c r="G84" s="81"/>
      <c r="I84" s="79"/>
    </row>
    <row r="85" ht="12.75" customHeight="1">
      <c r="A85" s="79"/>
      <c r="C85" s="16"/>
      <c r="E85" s="79"/>
      <c r="F85" s="80"/>
      <c r="G85" s="81"/>
      <c r="I85" s="79"/>
    </row>
    <row r="86" ht="12.75" customHeight="1">
      <c r="A86" s="79"/>
      <c r="C86" s="16"/>
      <c r="E86" s="79"/>
      <c r="F86" s="80"/>
      <c r="G86" s="81"/>
      <c r="I86" s="79"/>
    </row>
    <row r="87" ht="12.75" customHeight="1">
      <c r="A87" s="79"/>
      <c r="C87" s="16"/>
      <c r="E87" s="79"/>
      <c r="F87" s="80"/>
      <c r="G87" s="81"/>
      <c r="I87" s="79"/>
    </row>
    <row r="88" ht="12.75" customHeight="1">
      <c r="A88" s="79"/>
      <c r="C88" s="16"/>
      <c r="E88" s="79"/>
      <c r="F88" s="80"/>
      <c r="G88" s="81"/>
      <c r="I88" s="79"/>
    </row>
    <row r="89" ht="12.75" customHeight="1">
      <c r="A89" s="79"/>
      <c r="C89" s="16"/>
      <c r="E89" s="79"/>
      <c r="F89" s="80"/>
      <c r="G89" s="81"/>
      <c r="I89" s="79"/>
    </row>
    <row r="90" ht="12.75" customHeight="1">
      <c r="A90" s="79"/>
      <c r="C90" s="16"/>
      <c r="E90" s="79"/>
      <c r="F90" s="80"/>
      <c r="G90" s="81"/>
      <c r="I90" s="79"/>
    </row>
    <row r="91" ht="12.75" customHeight="1">
      <c r="A91" s="79"/>
      <c r="C91" s="16"/>
      <c r="E91" s="79"/>
      <c r="F91" s="80"/>
      <c r="G91" s="81"/>
      <c r="I91" s="79"/>
    </row>
    <row r="92" ht="12.75" customHeight="1">
      <c r="A92" s="79"/>
      <c r="C92" s="16"/>
      <c r="E92" s="79"/>
      <c r="F92" s="80"/>
      <c r="G92" s="81"/>
      <c r="I92" s="79"/>
    </row>
    <row r="93" ht="12.75" customHeight="1">
      <c r="A93" s="79"/>
      <c r="C93" s="16"/>
      <c r="E93" s="79"/>
      <c r="F93" s="80"/>
      <c r="G93" s="81"/>
      <c r="I93" s="79"/>
    </row>
    <row r="94" ht="12.75" customHeight="1">
      <c r="A94" s="79"/>
      <c r="C94" s="16"/>
      <c r="E94" s="79"/>
      <c r="F94" s="80"/>
      <c r="G94" s="81"/>
      <c r="I94" s="79"/>
    </row>
    <row r="95" ht="12.75" customHeight="1">
      <c r="A95" s="79"/>
      <c r="C95" s="16"/>
      <c r="E95" s="79"/>
      <c r="F95" s="80"/>
      <c r="G95" s="81"/>
      <c r="I95" s="79"/>
    </row>
    <row r="96" ht="12.75" customHeight="1">
      <c r="A96" s="79"/>
      <c r="C96" s="16"/>
      <c r="E96" s="79"/>
      <c r="F96" s="80"/>
      <c r="G96" s="81"/>
      <c r="I96" s="79"/>
    </row>
    <row r="97" ht="12.75" customHeight="1">
      <c r="A97" s="79"/>
      <c r="C97" s="16"/>
      <c r="E97" s="79"/>
      <c r="F97" s="80"/>
      <c r="G97" s="81"/>
      <c r="I97" s="79"/>
    </row>
    <row r="98" ht="12.75" customHeight="1">
      <c r="A98" s="79"/>
      <c r="C98" s="16"/>
      <c r="E98" s="79"/>
      <c r="F98" s="80"/>
      <c r="G98" s="81"/>
      <c r="I98" s="79"/>
    </row>
    <row r="99" ht="12.75" customHeight="1">
      <c r="A99" s="79"/>
      <c r="C99" s="16"/>
      <c r="E99" s="79"/>
      <c r="F99" s="80"/>
      <c r="G99" s="81"/>
      <c r="I99" s="79"/>
    </row>
    <row r="100" ht="12.75" customHeight="1">
      <c r="A100" s="79"/>
      <c r="C100" s="16"/>
      <c r="E100" s="79"/>
      <c r="F100" s="80"/>
      <c r="G100" s="81"/>
      <c r="I100" s="79"/>
    </row>
  </sheetData>
  <autoFilter ref="$A$1:$L$44"/>
  <mergeCells count="3">
    <mergeCell ref="F5:H5"/>
    <mergeCell ref="F12:H12"/>
    <mergeCell ref="F19:H19"/>
  </mergeCells>
  <printOptions/>
  <pageMargins bottom="0.7480314960629921" footer="0.0" header="0.0" left="0.2755905511811024" right="0.07874015748031496" top="0.7480314960629921"/>
  <pageSetup fitToHeight="0"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baseType="lpstr" size="4">
      <vt:lpstr>Volwassene</vt:lpstr>
      <vt:lpstr>Kinderen</vt:lpstr>
      <vt:lpstr>Scheidrechters</vt:lpstr>
      <vt:lpstr>Kinderen!Afdrukbereik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2007-04-20T12:55:55Z</dcterms:created>
  <dc:creator>windowsxp</dc:creator>
  <cp:lastModifiedBy>Laura Ringeling</cp:lastModifiedBy>
  <cp:lastPrinted>2019-05-06T10:41:19Z</cp:lastPrinted>
  <dcterms:modified xsi:type="dcterms:W3CDTF">2019-05-07T09:46:02Z</dcterms:modified>
</cp:coreProperties>
</file>